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4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pramemc\SERVICIOS Y PROYECTOS AMBIENTALES S.A\Proyectos - Documentos\PROYECTOS 2017\MOLYMET\IR.EM.17.11.167 Hornos de Tostación, CEMS\O2 14.11.2017\"/>
    </mc:Choice>
  </mc:AlternateContent>
  <bookViews>
    <workbookView xWindow="-30" yWindow="-45" windowWidth="10440" windowHeight="8160" firstSheet="2" activeTab="6" xr2:uid="{00000000-000D-0000-FFFF-FFFF00000000}"/>
  </bookViews>
  <sheets>
    <sheet name=" 12 corridas ER" sheetId="2" r:id="rId1"/>
    <sheet name="%ER" sheetId="9" r:id="rId2"/>
    <sheet name="Calibración" sheetId="4" r:id="rId3"/>
    <sheet name="Datos validados por TR" sheetId="10" r:id="rId4"/>
    <sheet name="MR vs CEMS" sheetId="11" r:id="rId5"/>
    <sheet name="Datos brutos MR" sheetId="12" r:id="rId6"/>
    <sheet name="Datos brutos CEMS" sheetId="13" r:id="rId7"/>
  </sheets>
  <calcPr calcId="171027"/>
  <fileRecoveryPr autoRecover="0"/>
</workbook>
</file>

<file path=xl/calcChain.xml><?xml version="1.0" encoding="utf-8"?>
<calcChain xmlns="http://schemas.openxmlformats.org/spreadsheetml/2006/main">
  <c r="F20" i="9" l="1"/>
  <c r="F15" i="9" l="1"/>
  <c r="C18" i="9"/>
  <c r="C17" i="9"/>
  <c r="C16" i="9"/>
  <c r="C15" i="9"/>
  <c r="C253" i="11"/>
  <c r="C252" i="11"/>
  <c r="C251" i="11"/>
  <c r="C250" i="11"/>
  <c r="C249" i="11"/>
  <c r="C248" i="11"/>
  <c r="C247" i="11"/>
  <c r="C246" i="11"/>
  <c r="C245" i="11"/>
  <c r="C244" i="11"/>
  <c r="C243" i="1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" i="11"/>
  <c r="O2" i="2"/>
  <c r="O13" i="2"/>
  <c r="O12" i="2"/>
  <c r="O11" i="2"/>
  <c r="O10" i="2"/>
  <c r="O9" i="2"/>
  <c r="O8" i="2"/>
  <c r="O7" i="2"/>
  <c r="O6" i="2"/>
  <c r="O5" i="2"/>
  <c r="O4" i="2"/>
  <c r="O3" i="2"/>
  <c r="N2" i="2"/>
  <c r="M3" i="2"/>
  <c r="M2" i="2"/>
  <c r="C3" i="2"/>
  <c r="C2" i="2"/>
  <c r="C3" i="10" s="1"/>
  <c r="B3" i="2"/>
  <c r="B2" i="2"/>
  <c r="B3" i="10"/>
  <c r="F18" i="9" l="1"/>
  <c r="F19" i="9" s="1"/>
  <c r="C4" i="10"/>
  <c r="B422" i="12" l="1"/>
  <c r="B421" i="12"/>
  <c r="B420" i="12"/>
  <c r="B419" i="12"/>
  <c r="B418" i="12"/>
  <c r="B417" i="12"/>
  <c r="B416" i="12"/>
  <c r="B415" i="12"/>
  <c r="B414" i="12"/>
  <c r="B413" i="12"/>
  <c r="B412" i="12"/>
  <c r="B411" i="12"/>
  <c r="B410" i="12"/>
  <c r="B409" i="12"/>
  <c r="B408" i="12"/>
  <c r="B407" i="12"/>
  <c r="B406" i="12"/>
  <c r="B405" i="12"/>
  <c r="B404" i="12"/>
  <c r="B403" i="12"/>
  <c r="B402" i="12"/>
  <c r="B401" i="12"/>
  <c r="B400" i="12"/>
  <c r="B399" i="12"/>
  <c r="B398" i="12"/>
  <c r="B397" i="12"/>
  <c r="B396" i="12"/>
  <c r="B395" i="12"/>
  <c r="B394" i="12"/>
  <c r="B393" i="12"/>
  <c r="B392" i="12"/>
  <c r="B391" i="12"/>
  <c r="B390" i="12"/>
  <c r="B389" i="12"/>
  <c r="B388" i="12"/>
  <c r="B387" i="12"/>
  <c r="B386" i="12"/>
  <c r="B385" i="12"/>
  <c r="B384" i="12"/>
  <c r="B383" i="12"/>
  <c r="B382" i="12"/>
  <c r="B381" i="12"/>
  <c r="B380" i="12"/>
  <c r="B379" i="12"/>
  <c r="B378" i="12"/>
  <c r="B377" i="12"/>
  <c r="B376" i="12"/>
  <c r="B375" i="12"/>
  <c r="B374" i="12"/>
  <c r="B373" i="12"/>
  <c r="B372" i="12"/>
  <c r="B371" i="12"/>
  <c r="B370" i="12"/>
  <c r="B369" i="12"/>
  <c r="B368" i="12"/>
  <c r="B367" i="12"/>
  <c r="B366" i="12"/>
  <c r="B365" i="12"/>
  <c r="B364" i="12"/>
  <c r="B363" i="12"/>
  <c r="B362" i="12"/>
  <c r="B361" i="12"/>
  <c r="B360" i="12"/>
  <c r="B359" i="12"/>
  <c r="B358" i="12"/>
  <c r="B357" i="12"/>
  <c r="B356" i="12"/>
  <c r="B355" i="12"/>
  <c r="B354" i="12"/>
  <c r="B353" i="12"/>
  <c r="B352" i="12"/>
  <c r="B351" i="12"/>
  <c r="B350" i="12"/>
  <c r="B349" i="12"/>
  <c r="B348" i="12"/>
  <c r="B347" i="12"/>
  <c r="B346" i="12"/>
  <c r="B345" i="12"/>
  <c r="B344" i="12"/>
  <c r="B343" i="12"/>
  <c r="B342" i="12"/>
  <c r="B341" i="12"/>
  <c r="B340" i="12"/>
  <c r="B339" i="12"/>
  <c r="B338" i="12"/>
  <c r="B337" i="12"/>
  <c r="B336" i="12"/>
  <c r="B335" i="12"/>
  <c r="B334" i="12"/>
  <c r="B333" i="12"/>
  <c r="B332" i="12"/>
  <c r="B331" i="12"/>
  <c r="B330" i="12"/>
  <c r="B329" i="12"/>
  <c r="B328" i="12"/>
  <c r="B327" i="12"/>
  <c r="B326" i="12"/>
  <c r="B325" i="12"/>
  <c r="B324" i="12"/>
  <c r="B323" i="12"/>
  <c r="B322" i="12"/>
  <c r="B321" i="12"/>
  <c r="B320" i="12"/>
  <c r="B319" i="12"/>
  <c r="B318" i="12"/>
  <c r="B317" i="12"/>
  <c r="B316" i="12"/>
  <c r="B315" i="12"/>
  <c r="B314" i="12"/>
  <c r="B313" i="12"/>
  <c r="B312" i="12"/>
  <c r="B311" i="12"/>
  <c r="B310" i="12"/>
  <c r="B309" i="12"/>
  <c r="B308" i="12"/>
  <c r="B307" i="12"/>
  <c r="B306" i="12"/>
  <c r="B305" i="12"/>
  <c r="B304" i="12"/>
  <c r="B303" i="12"/>
  <c r="B302" i="12"/>
  <c r="B301" i="12"/>
  <c r="B300" i="12"/>
  <c r="B299" i="12"/>
  <c r="B298" i="12"/>
  <c r="B297" i="12"/>
  <c r="B296" i="12"/>
  <c r="B295" i="12"/>
  <c r="B294" i="12"/>
  <c r="B293" i="12"/>
  <c r="B292" i="12"/>
  <c r="B291" i="12"/>
  <c r="B290" i="12"/>
  <c r="B289" i="12"/>
  <c r="B288" i="12"/>
  <c r="B287" i="12"/>
  <c r="B286" i="12"/>
  <c r="B285" i="12"/>
  <c r="B284" i="12"/>
  <c r="B283" i="12"/>
  <c r="B282" i="12"/>
  <c r="B281" i="12"/>
  <c r="B280" i="12"/>
  <c r="B279" i="12"/>
  <c r="B278" i="12"/>
  <c r="B277" i="12"/>
  <c r="B276" i="12"/>
  <c r="B275" i="12"/>
  <c r="B274" i="12"/>
  <c r="B273" i="12"/>
  <c r="B272" i="12"/>
  <c r="B271" i="12"/>
  <c r="B270" i="12"/>
  <c r="B269" i="12"/>
  <c r="B268" i="12"/>
  <c r="B267" i="12"/>
  <c r="B266" i="12"/>
  <c r="B265" i="12"/>
  <c r="B264" i="12"/>
  <c r="B263" i="12"/>
  <c r="B262" i="12"/>
  <c r="B261" i="12"/>
  <c r="B260" i="12"/>
  <c r="B259" i="12"/>
  <c r="B258" i="12"/>
  <c r="B257" i="12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20" i="12"/>
  <c r="B119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  <c r="B511" i="13"/>
  <c r="B510" i="13"/>
  <c r="B509" i="13"/>
  <c r="B508" i="13"/>
  <c r="B507" i="13"/>
  <c r="B506" i="13"/>
  <c r="B505" i="13"/>
  <c r="B504" i="13"/>
  <c r="B503" i="13"/>
  <c r="B502" i="13"/>
  <c r="B501" i="13"/>
  <c r="B500" i="13"/>
  <c r="B499" i="13"/>
  <c r="B498" i="13"/>
  <c r="B497" i="13"/>
  <c r="B496" i="13"/>
  <c r="B495" i="13"/>
  <c r="B494" i="13"/>
  <c r="B493" i="13"/>
  <c r="B492" i="13"/>
  <c r="B491" i="13"/>
  <c r="B490" i="13"/>
  <c r="B489" i="13"/>
  <c r="B488" i="13"/>
  <c r="B487" i="13"/>
  <c r="B486" i="13"/>
  <c r="B485" i="13"/>
  <c r="B484" i="13"/>
  <c r="B483" i="13"/>
  <c r="B482" i="13"/>
  <c r="B481" i="13"/>
  <c r="B480" i="13"/>
  <c r="B479" i="13"/>
  <c r="B478" i="13"/>
  <c r="B477" i="13"/>
  <c r="B476" i="13"/>
  <c r="B475" i="13"/>
  <c r="B474" i="13"/>
  <c r="B473" i="13"/>
  <c r="B472" i="13"/>
  <c r="B471" i="13"/>
  <c r="B470" i="13"/>
  <c r="B469" i="13"/>
  <c r="B468" i="13"/>
  <c r="B467" i="13"/>
  <c r="B466" i="13"/>
  <c r="B465" i="13"/>
  <c r="B464" i="13"/>
  <c r="B463" i="13"/>
  <c r="B462" i="13"/>
  <c r="B461" i="13"/>
  <c r="B460" i="13"/>
  <c r="B459" i="13"/>
  <c r="B458" i="13"/>
  <c r="B457" i="13"/>
  <c r="B456" i="13"/>
  <c r="B455" i="13"/>
  <c r="B454" i="13"/>
  <c r="B453" i="13"/>
  <c r="B452" i="13"/>
  <c r="B451" i="13"/>
  <c r="B450" i="13"/>
  <c r="B449" i="13"/>
  <c r="B448" i="13"/>
  <c r="B447" i="13"/>
  <c r="B446" i="13"/>
  <c r="B445" i="13"/>
  <c r="B444" i="13"/>
  <c r="B443" i="13"/>
  <c r="B442" i="13"/>
  <c r="B441" i="13"/>
  <c r="B440" i="13"/>
  <c r="B439" i="13"/>
  <c r="B438" i="13"/>
  <c r="B437" i="13"/>
  <c r="B436" i="13"/>
  <c r="B435" i="13"/>
  <c r="B434" i="13"/>
  <c r="B433" i="13"/>
  <c r="B432" i="13"/>
  <c r="B431" i="13"/>
  <c r="B430" i="13"/>
  <c r="B429" i="13"/>
  <c r="B428" i="13"/>
  <c r="B427" i="13"/>
  <c r="B426" i="13"/>
  <c r="B425" i="13"/>
  <c r="B424" i="13"/>
  <c r="B423" i="13"/>
  <c r="B422" i="13"/>
  <c r="B421" i="13"/>
  <c r="B420" i="13"/>
  <c r="B419" i="13"/>
  <c r="B418" i="13"/>
  <c r="B417" i="13"/>
  <c r="B416" i="13"/>
  <c r="B415" i="13"/>
  <c r="B414" i="13"/>
  <c r="B413" i="13"/>
  <c r="B412" i="13"/>
  <c r="B411" i="13"/>
  <c r="B410" i="13"/>
  <c r="B409" i="13"/>
  <c r="B408" i="13"/>
  <c r="B407" i="13"/>
  <c r="B406" i="13"/>
  <c r="B405" i="13"/>
  <c r="B404" i="13"/>
  <c r="B403" i="13"/>
  <c r="B402" i="13"/>
  <c r="B401" i="13"/>
  <c r="B400" i="13"/>
  <c r="B399" i="13"/>
  <c r="B398" i="13"/>
  <c r="B397" i="13"/>
  <c r="B396" i="13"/>
  <c r="B395" i="13"/>
  <c r="B394" i="13"/>
  <c r="B393" i="13"/>
  <c r="B392" i="13"/>
  <c r="B391" i="13"/>
  <c r="B390" i="13"/>
  <c r="B389" i="13"/>
  <c r="B388" i="13"/>
  <c r="B387" i="13"/>
  <c r="B386" i="13"/>
  <c r="B385" i="13"/>
  <c r="B384" i="13"/>
  <c r="B383" i="13"/>
  <c r="B382" i="13"/>
  <c r="B381" i="13"/>
  <c r="B380" i="13"/>
  <c r="B379" i="13"/>
  <c r="B378" i="13"/>
  <c r="B377" i="13"/>
  <c r="B376" i="13"/>
  <c r="B375" i="13"/>
  <c r="B374" i="13"/>
  <c r="B373" i="13"/>
  <c r="B372" i="13"/>
  <c r="B371" i="13"/>
  <c r="B370" i="13"/>
  <c r="B369" i="13"/>
  <c r="B368" i="13"/>
  <c r="B367" i="13"/>
  <c r="B366" i="13"/>
  <c r="B365" i="13"/>
  <c r="B364" i="13"/>
  <c r="B363" i="13"/>
  <c r="B362" i="13"/>
  <c r="B361" i="13"/>
  <c r="B360" i="13"/>
  <c r="B359" i="13"/>
  <c r="B358" i="13"/>
  <c r="B357" i="13"/>
  <c r="B356" i="13"/>
  <c r="B355" i="13"/>
  <c r="B354" i="13"/>
  <c r="B353" i="13"/>
  <c r="B352" i="13"/>
  <c r="B351" i="13"/>
  <c r="B350" i="13"/>
  <c r="B349" i="13"/>
  <c r="B348" i="13"/>
  <c r="B347" i="13"/>
  <c r="B346" i="13"/>
  <c r="B345" i="13"/>
  <c r="B344" i="13"/>
  <c r="B343" i="13"/>
  <c r="B342" i="13"/>
  <c r="B341" i="13"/>
  <c r="B340" i="13"/>
  <c r="B339" i="13"/>
  <c r="B338" i="13"/>
  <c r="B337" i="13"/>
  <c r="B336" i="13"/>
  <c r="B335" i="13"/>
  <c r="B334" i="13"/>
  <c r="B333" i="13"/>
  <c r="B332" i="13"/>
  <c r="B331" i="13"/>
  <c r="B330" i="13"/>
  <c r="B329" i="13"/>
  <c r="B328" i="13"/>
  <c r="B327" i="13"/>
  <c r="B326" i="13"/>
  <c r="B325" i="13"/>
  <c r="B324" i="13"/>
  <c r="B323" i="13"/>
  <c r="B322" i="13"/>
  <c r="B321" i="13"/>
  <c r="B320" i="13"/>
  <c r="B319" i="13"/>
  <c r="B318" i="13"/>
  <c r="B317" i="13"/>
  <c r="B316" i="13"/>
  <c r="B315" i="13"/>
  <c r="B314" i="13"/>
  <c r="B313" i="13"/>
  <c r="B312" i="13"/>
  <c r="B311" i="13"/>
  <c r="B310" i="13"/>
  <c r="B309" i="13"/>
  <c r="B308" i="13"/>
  <c r="B307" i="13"/>
  <c r="B306" i="13"/>
  <c r="B305" i="13"/>
  <c r="B304" i="13"/>
  <c r="B303" i="13"/>
  <c r="B302" i="13"/>
  <c r="B301" i="13"/>
  <c r="B300" i="13"/>
  <c r="B299" i="13"/>
  <c r="B298" i="13"/>
  <c r="B297" i="13"/>
  <c r="B296" i="13"/>
  <c r="B295" i="13"/>
  <c r="B294" i="13"/>
  <c r="B293" i="13"/>
  <c r="B292" i="13"/>
  <c r="B291" i="13"/>
  <c r="B290" i="13"/>
  <c r="B289" i="13"/>
  <c r="B288" i="13"/>
  <c r="B287" i="13"/>
  <c r="B286" i="13"/>
  <c r="B285" i="13"/>
  <c r="B284" i="13"/>
  <c r="B283" i="13"/>
  <c r="B282" i="13"/>
  <c r="B281" i="13"/>
  <c r="B280" i="13"/>
  <c r="B279" i="13"/>
  <c r="B278" i="13"/>
  <c r="B277" i="13"/>
  <c r="B276" i="13"/>
  <c r="B275" i="13"/>
  <c r="B274" i="13"/>
  <c r="B273" i="13"/>
  <c r="B272" i="13"/>
  <c r="B271" i="13"/>
  <c r="B270" i="13"/>
  <c r="B269" i="13"/>
  <c r="B268" i="13"/>
  <c r="B267" i="13"/>
  <c r="B266" i="13"/>
  <c r="B265" i="13"/>
  <c r="B264" i="13"/>
  <c r="B263" i="13"/>
  <c r="B262" i="13"/>
  <c r="B261" i="13"/>
  <c r="B260" i="13"/>
  <c r="B259" i="13"/>
  <c r="B258" i="13"/>
  <c r="B257" i="13"/>
  <c r="B256" i="13"/>
  <c r="B255" i="13"/>
  <c r="B254" i="13"/>
  <c r="B253" i="13"/>
  <c r="B252" i="13"/>
  <c r="B251" i="13"/>
  <c r="B250" i="13"/>
  <c r="B249" i="13"/>
  <c r="B248" i="13"/>
  <c r="B247" i="13"/>
  <c r="B246" i="13"/>
  <c r="B245" i="13"/>
  <c r="B244" i="13"/>
  <c r="B243" i="13"/>
  <c r="B242" i="13"/>
  <c r="B241" i="13"/>
  <c r="B240" i="13"/>
  <c r="B239" i="13"/>
  <c r="B238" i="13"/>
  <c r="B237" i="13"/>
  <c r="B236" i="13"/>
  <c r="B235" i="13"/>
  <c r="B234" i="13"/>
  <c r="B233" i="13"/>
  <c r="B232" i="13"/>
  <c r="B231" i="13"/>
  <c r="B230" i="13"/>
  <c r="B229" i="13"/>
  <c r="B228" i="13"/>
  <c r="B227" i="13"/>
  <c r="B226" i="13"/>
  <c r="B225" i="13"/>
  <c r="B224" i="13"/>
  <c r="B223" i="13"/>
  <c r="B222" i="13"/>
  <c r="B221" i="13"/>
  <c r="B220" i="13"/>
  <c r="B219" i="13"/>
  <c r="B218" i="13"/>
  <c r="B217" i="13"/>
  <c r="B216" i="13"/>
  <c r="B215" i="13"/>
  <c r="B214" i="13"/>
  <c r="B213" i="13"/>
  <c r="B212" i="13"/>
  <c r="B211" i="13"/>
  <c r="B210" i="13"/>
  <c r="B209" i="13"/>
  <c r="B208" i="13"/>
  <c r="B207" i="13"/>
  <c r="B206" i="13"/>
  <c r="B205" i="13"/>
  <c r="B204" i="13"/>
  <c r="B203" i="13"/>
  <c r="B202" i="13"/>
  <c r="B201" i="13"/>
  <c r="B200" i="13"/>
  <c r="B199" i="13"/>
  <c r="B198" i="13"/>
  <c r="B197" i="13"/>
  <c r="B196" i="13"/>
  <c r="B195" i="13"/>
  <c r="B194" i="13"/>
  <c r="B193" i="13"/>
  <c r="B192" i="13"/>
  <c r="B191" i="13"/>
  <c r="B190" i="13"/>
  <c r="B189" i="13"/>
  <c r="B188" i="13"/>
  <c r="B187" i="13"/>
  <c r="B186" i="13"/>
  <c r="B185" i="13"/>
  <c r="B184" i="13"/>
  <c r="B183" i="13"/>
  <c r="B182" i="13"/>
  <c r="B181" i="13"/>
  <c r="B180" i="13"/>
  <c r="B179" i="13"/>
  <c r="B178" i="13"/>
  <c r="B177" i="13"/>
  <c r="B176" i="13"/>
  <c r="B175" i="13"/>
  <c r="B174" i="13"/>
  <c r="B173" i="13"/>
  <c r="B172" i="13"/>
  <c r="B171" i="13"/>
  <c r="B170" i="13"/>
  <c r="B169" i="13"/>
  <c r="B168" i="13"/>
  <c r="B167" i="13"/>
  <c r="B166" i="13"/>
  <c r="B165" i="13"/>
  <c r="B164" i="13"/>
  <c r="B163" i="13"/>
  <c r="B162" i="13"/>
  <c r="B161" i="13"/>
  <c r="B160" i="13"/>
  <c r="B159" i="13"/>
  <c r="B158" i="13"/>
  <c r="B157" i="13"/>
  <c r="B156" i="13"/>
  <c r="B155" i="13"/>
  <c r="B154" i="13"/>
  <c r="B153" i="13"/>
  <c r="B152" i="13"/>
  <c r="B151" i="13"/>
  <c r="B150" i="13"/>
  <c r="B149" i="13"/>
  <c r="B148" i="13"/>
  <c r="B147" i="13"/>
  <c r="B146" i="13"/>
  <c r="B145" i="13"/>
  <c r="B144" i="13"/>
  <c r="B143" i="13"/>
  <c r="B142" i="13"/>
  <c r="B141" i="13"/>
  <c r="B140" i="13"/>
  <c r="B139" i="13"/>
  <c r="B138" i="13"/>
  <c r="B137" i="13"/>
  <c r="B136" i="13"/>
  <c r="B135" i="13"/>
  <c r="B134" i="13"/>
  <c r="B133" i="13"/>
  <c r="B132" i="13"/>
  <c r="B131" i="13"/>
  <c r="B130" i="13"/>
  <c r="B129" i="13"/>
  <c r="B128" i="13"/>
  <c r="B127" i="13"/>
  <c r="B126" i="13"/>
  <c r="B125" i="13"/>
  <c r="B124" i="13"/>
  <c r="B123" i="13"/>
  <c r="B122" i="13"/>
  <c r="B121" i="13"/>
  <c r="B120" i="13"/>
  <c r="B119" i="13"/>
  <c r="B118" i="13"/>
  <c r="B117" i="13"/>
  <c r="B116" i="13"/>
  <c r="B115" i="13"/>
  <c r="B114" i="13"/>
  <c r="B113" i="13"/>
  <c r="B112" i="13"/>
  <c r="B111" i="13"/>
  <c r="B110" i="13"/>
  <c r="B109" i="13"/>
  <c r="B108" i="13"/>
  <c r="B107" i="13"/>
  <c r="B106" i="13"/>
  <c r="B105" i="13"/>
  <c r="B104" i="13"/>
  <c r="B103" i="13"/>
  <c r="B102" i="13"/>
  <c r="B101" i="13"/>
  <c r="B100" i="13"/>
  <c r="B99" i="13"/>
  <c r="B98" i="13"/>
  <c r="B97" i="13"/>
  <c r="B96" i="13"/>
  <c r="B95" i="13"/>
  <c r="B94" i="13"/>
  <c r="B93" i="13"/>
  <c r="B92" i="13"/>
  <c r="B91" i="13"/>
  <c r="B90" i="13"/>
  <c r="B89" i="13"/>
  <c r="B88" i="13"/>
  <c r="B87" i="13"/>
  <c r="B86" i="13"/>
  <c r="B85" i="13"/>
  <c r="B84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B62" i="13"/>
  <c r="B61" i="13"/>
  <c r="B60" i="13"/>
  <c r="B59" i="13"/>
  <c r="B58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2" i="13"/>
  <c r="V35" i="4" l="1"/>
  <c r="V34" i="4"/>
  <c r="V32" i="4"/>
  <c r="V31" i="4"/>
  <c r="A253" i="11" l="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  <c r="AT40" i="10"/>
  <c r="AT39" i="10"/>
  <c r="AU23" i="10"/>
  <c r="AT23" i="10"/>
  <c r="AS23" i="10"/>
  <c r="AQ23" i="10"/>
  <c r="AP23" i="10"/>
  <c r="AO23" i="10"/>
  <c r="AM23" i="10"/>
  <c r="AL23" i="10"/>
  <c r="AK23" i="10"/>
  <c r="AI23" i="10"/>
  <c r="AH23" i="10"/>
  <c r="AG23" i="10"/>
  <c r="AE23" i="10"/>
  <c r="AD23" i="10"/>
  <c r="AC23" i="10"/>
  <c r="AA23" i="10"/>
  <c r="Z23" i="10"/>
  <c r="Y23" i="10"/>
  <c r="W23" i="10"/>
  <c r="V23" i="10"/>
  <c r="U23" i="10"/>
  <c r="S23" i="10"/>
  <c r="R23" i="10"/>
  <c r="Q23" i="10"/>
  <c r="O23" i="10"/>
  <c r="N23" i="10"/>
  <c r="M23" i="10"/>
  <c r="K23" i="10"/>
  <c r="J23" i="10"/>
  <c r="I23" i="10"/>
  <c r="G23" i="10"/>
  <c r="F23" i="10"/>
  <c r="E23" i="10"/>
  <c r="C23" i="10"/>
  <c r="B23" i="10"/>
  <c r="A23" i="10"/>
  <c r="AU22" i="10"/>
  <c r="AT22" i="10"/>
  <c r="AS22" i="10"/>
  <c r="AQ22" i="10"/>
  <c r="AP22" i="10"/>
  <c r="AO22" i="10"/>
  <c r="AM22" i="10"/>
  <c r="AL22" i="10"/>
  <c r="AK22" i="10"/>
  <c r="AI22" i="10"/>
  <c r="AH22" i="10"/>
  <c r="AG22" i="10"/>
  <c r="AE22" i="10"/>
  <c r="AD22" i="10"/>
  <c r="AC22" i="10"/>
  <c r="AA22" i="10"/>
  <c r="Z22" i="10"/>
  <c r="Y22" i="10"/>
  <c r="W22" i="10"/>
  <c r="V22" i="10"/>
  <c r="U22" i="10"/>
  <c r="S22" i="10"/>
  <c r="R22" i="10"/>
  <c r="Q22" i="10"/>
  <c r="O22" i="10"/>
  <c r="N22" i="10"/>
  <c r="M22" i="10"/>
  <c r="K22" i="10"/>
  <c r="J22" i="10"/>
  <c r="I22" i="10"/>
  <c r="G22" i="10"/>
  <c r="F22" i="10"/>
  <c r="E22" i="10"/>
  <c r="C22" i="10"/>
  <c r="B22" i="10"/>
  <c r="A22" i="10"/>
  <c r="AU21" i="10"/>
  <c r="AT21" i="10"/>
  <c r="AS21" i="10"/>
  <c r="AQ21" i="10"/>
  <c r="AP21" i="10"/>
  <c r="AO21" i="10"/>
  <c r="AM21" i="10"/>
  <c r="AL21" i="10"/>
  <c r="AK21" i="10"/>
  <c r="AI21" i="10"/>
  <c r="AH21" i="10"/>
  <c r="AG21" i="10"/>
  <c r="AE21" i="10"/>
  <c r="AD21" i="10"/>
  <c r="AC21" i="10"/>
  <c r="AA21" i="10"/>
  <c r="Z21" i="10"/>
  <c r="Y21" i="10"/>
  <c r="W21" i="10"/>
  <c r="V21" i="10"/>
  <c r="U21" i="10"/>
  <c r="S21" i="10"/>
  <c r="R21" i="10"/>
  <c r="Q21" i="10"/>
  <c r="O21" i="10"/>
  <c r="N21" i="10"/>
  <c r="M21" i="10"/>
  <c r="K21" i="10"/>
  <c r="J21" i="10"/>
  <c r="I21" i="10"/>
  <c r="G21" i="10"/>
  <c r="F21" i="10"/>
  <c r="E21" i="10"/>
  <c r="C21" i="10"/>
  <c r="B21" i="10"/>
  <c r="A21" i="10"/>
  <c r="AU20" i="10"/>
  <c r="AT20" i="10"/>
  <c r="AS20" i="10"/>
  <c r="AQ20" i="10"/>
  <c r="AP20" i="10"/>
  <c r="AO20" i="10"/>
  <c r="AM20" i="10"/>
  <c r="AL20" i="10"/>
  <c r="AK20" i="10"/>
  <c r="AI20" i="10"/>
  <c r="AH20" i="10"/>
  <c r="AG20" i="10"/>
  <c r="AE20" i="10"/>
  <c r="AD20" i="10"/>
  <c r="AC20" i="10"/>
  <c r="AA20" i="10"/>
  <c r="Z20" i="10"/>
  <c r="Y20" i="10"/>
  <c r="W20" i="10"/>
  <c r="V20" i="10"/>
  <c r="U20" i="10"/>
  <c r="S20" i="10"/>
  <c r="R20" i="10"/>
  <c r="Q20" i="10"/>
  <c r="O20" i="10"/>
  <c r="N20" i="10"/>
  <c r="M20" i="10"/>
  <c r="K20" i="10"/>
  <c r="J20" i="10"/>
  <c r="I20" i="10"/>
  <c r="G20" i="10"/>
  <c r="F20" i="10"/>
  <c r="E20" i="10"/>
  <c r="C20" i="10"/>
  <c r="B20" i="10"/>
  <c r="A20" i="10"/>
  <c r="AU19" i="10"/>
  <c r="AT19" i="10"/>
  <c r="AS19" i="10"/>
  <c r="AQ19" i="10"/>
  <c r="AP19" i="10"/>
  <c r="AO19" i="10"/>
  <c r="AM19" i="10"/>
  <c r="AL19" i="10"/>
  <c r="AK19" i="10"/>
  <c r="AI19" i="10"/>
  <c r="AH19" i="10"/>
  <c r="AG19" i="10"/>
  <c r="AE19" i="10"/>
  <c r="AD19" i="10"/>
  <c r="AC19" i="10"/>
  <c r="AA19" i="10"/>
  <c r="Z19" i="10"/>
  <c r="Y19" i="10"/>
  <c r="W19" i="10"/>
  <c r="V19" i="10"/>
  <c r="U19" i="10"/>
  <c r="S19" i="10"/>
  <c r="R19" i="10"/>
  <c r="Q19" i="10"/>
  <c r="O19" i="10"/>
  <c r="N19" i="10"/>
  <c r="M19" i="10"/>
  <c r="K19" i="10"/>
  <c r="J19" i="10"/>
  <c r="I19" i="10"/>
  <c r="G19" i="10"/>
  <c r="F19" i="10"/>
  <c r="E19" i="10"/>
  <c r="C19" i="10"/>
  <c r="B19" i="10"/>
  <c r="A19" i="10"/>
  <c r="AU18" i="10"/>
  <c r="AT18" i="10"/>
  <c r="AS18" i="10"/>
  <c r="AQ18" i="10"/>
  <c r="AP18" i="10"/>
  <c r="AO18" i="10"/>
  <c r="AM18" i="10"/>
  <c r="AL18" i="10"/>
  <c r="AK18" i="10"/>
  <c r="AI18" i="10"/>
  <c r="AH18" i="10"/>
  <c r="AG18" i="10"/>
  <c r="AE18" i="10"/>
  <c r="AD18" i="10"/>
  <c r="AC18" i="10"/>
  <c r="AA18" i="10"/>
  <c r="Z18" i="10"/>
  <c r="Y18" i="10"/>
  <c r="W18" i="10"/>
  <c r="V18" i="10"/>
  <c r="U18" i="10"/>
  <c r="S18" i="10"/>
  <c r="R18" i="10"/>
  <c r="Q18" i="10"/>
  <c r="O18" i="10"/>
  <c r="N18" i="10"/>
  <c r="M18" i="10"/>
  <c r="K18" i="10"/>
  <c r="J18" i="10"/>
  <c r="I18" i="10"/>
  <c r="G18" i="10"/>
  <c r="F18" i="10"/>
  <c r="E18" i="10"/>
  <c r="C18" i="10"/>
  <c r="B18" i="10"/>
  <c r="A18" i="10"/>
  <c r="AU17" i="10"/>
  <c r="AT17" i="10"/>
  <c r="AS17" i="10"/>
  <c r="AQ17" i="10"/>
  <c r="AP17" i="10"/>
  <c r="AO17" i="10"/>
  <c r="AM17" i="10"/>
  <c r="AL17" i="10"/>
  <c r="AK17" i="10"/>
  <c r="AI17" i="10"/>
  <c r="AH17" i="10"/>
  <c r="AG17" i="10"/>
  <c r="AE17" i="10"/>
  <c r="AD17" i="10"/>
  <c r="AC17" i="10"/>
  <c r="AA17" i="10"/>
  <c r="Z17" i="10"/>
  <c r="Y17" i="10"/>
  <c r="W17" i="10"/>
  <c r="V17" i="10"/>
  <c r="U17" i="10"/>
  <c r="S17" i="10"/>
  <c r="R17" i="10"/>
  <c r="Q17" i="10"/>
  <c r="O17" i="10"/>
  <c r="N17" i="10"/>
  <c r="M17" i="10"/>
  <c r="K17" i="10"/>
  <c r="J17" i="10"/>
  <c r="I17" i="10"/>
  <c r="G17" i="10"/>
  <c r="F17" i="10"/>
  <c r="E17" i="10"/>
  <c r="C17" i="10"/>
  <c r="B17" i="10"/>
  <c r="A17" i="10"/>
  <c r="AU16" i="10"/>
  <c r="AT16" i="10"/>
  <c r="AS16" i="10"/>
  <c r="AQ16" i="10"/>
  <c r="AP16" i="10"/>
  <c r="AO16" i="10"/>
  <c r="AM16" i="10"/>
  <c r="AL16" i="10"/>
  <c r="AK16" i="10"/>
  <c r="AI16" i="10"/>
  <c r="AH16" i="10"/>
  <c r="AG16" i="10"/>
  <c r="AE16" i="10"/>
  <c r="AD16" i="10"/>
  <c r="AC16" i="10"/>
  <c r="AA16" i="10"/>
  <c r="Z16" i="10"/>
  <c r="Y16" i="10"/>
  <c r="W16" i="10"/>
  <c r="V16" i="10"/>
  <c r="U16" i="10"/>
  <c r="S16" i="10"/>
  <c r="R16" i="10"/>
  <c r="Q16" i="10"/>
  <c r="O16" i="10"/>
  <c r="N16" i="10"/>
  <c r="M16" i="10"/>
  <c r="K16" i="10"/>
  <c r="J16" i="10"/>
  <c r="I16" i="10"/>
  <c r="G16" i="10"/>
  <c r="F16" i="10"/>
  <c r="E16" i="10"/>
  <c r="C16" i="10"/>
  <c r="B16" i="10"/>
  <c r="A16" i="10"/>
  <c r="AU15" i="10"/>
  <c r="AT15" i="10"/>
  <c r="AS15" i="10"/>
  <c r="AQ15" i="10"/>
  <c r="AP15" i="10"/>
  <c r="AO15" i="10"/>
  <c r="AM15" i="10"/>
  <c r="AL15" i="10"/>
  <c r="AK15" i="10"/>
  <c r="AI15" i="10"/>
  <c r="AH15" i="10"/>
  <c r="AG15" i="10"/>
  <c r="AE15" i="10"/>
  <c r="AD15" i="10"/>
  <c r="AC15" i="10"/>
  <c r="AA15" i="10"/>
  <c r="Z15" i="10"/>
  <c r="Y15" i="10"/>
  <c r="W15" i="10"/>
  <c r="V15" i="10"/>
  <c r="U15" i="10"/>
  <c r="S15" i="10"/>
  <c r="R15" i="10"/>
  <c r="Q15" i="10"/>
  <c r="O15" i="10"/>
  <c r="N15" i="10"/>
  <c r="M15" i="10"/>
  <c r="K15" i="10"/>
  <c r="J15" i="10"/>
  <c r="I15" i="10"/>
  <c r="G15" i="10"/>
  <c r="F15" i="10"/>
  <c r="E15" i="10"/>
  <c r="C15" i="10"/>
  <c r="B15" i="10"/>
  <c r="A15" i="10"/>
  <c r="AU14" i="10"/>
  <c r="AT14" i="10"/>
  <c r="AS14" i="10"/>
  <c r="AQ14" i="10"/>
  <c r="AP14" i="10"/>
  <c r="AO14" i="10"/>
  <c r="AM14" i="10"/>
  <c r="AL14" i="10"/>
  <c r="AK14" i="10"/>
  <c r="AI14" i="10"/>
  <c r="AH14" i="10"/>
  <c r="AG14" i="10"/>
  <c r="AE14" i="10"/>
  <c r="AD14" i="10"/>
  <c r="AC14" i="10"/>
  <c r="AA14" i="10"/>
  <c r="Z14" i="10"/>
  <c r="Y14" i="10"/>
  <c r="W14" i="10"/>
  <c r="V14" i="10"/>
  <c r="U14" i="10"/>
  <c r="S14" i="10"/>
  <c r="R14" i="10"/>
  <c r="Q14" i="10"/>
  <c r="O14" i="10"/>
  <c r="N14" i="10"/>
  <c r="M14" i="10"/>
  <c r="K14" i="10"/>
  <c r="J14" i="10"/>
  <c r="I14" i="10"/>
  <c r="G14" i="10"/>
  <c r="F14" i="10"/>
  <c r="E14" i="10"/>
  <c r="C14" i="10"/>
  <c r="B14" i="10"/>
  <c r="A14" i="10"/>
  <c r="AU13" i="10"/>
  <c r="AT13" i="10"/>
  <c r="AS13" i="10"/>
  <c r="AQ13" i="10"/>
  <c r="AP13" i="10"/>
  <c r="AO13" i="10"/>
  <c r="AM13" i="10"/>
  <c r="AL13" i="10"/>
  <c r="AK13" i="10"/>
  <c r="AI13" i="10"/>
  <c r="AH13" i="10"/>
  <c r="AG13" i="10"/>
  <c r="AE13" i="10"/>
  <c r="AD13" i="10"/>
  <c r="AC13" i="10"/>
  <c r="AA13" i="10"/>
  <c r="Z13" i="10"/>
  <c r="Y13" i="10"/>
  <c r="W13" i="10"/>
  <c r="V13" i="10"/>
  <c r="U13" i="10"/>
  <c r="S13" i="10"/>
  <c r="R13" i="10"/>
  <c r="Q13" i="10"/>
  <c r="O13" i="10"/>
  <c r="N13" i="10"/>
  <c r="M13" i="10"/>
  <c r="K13" i="10"/>
  <c r="J13" i="10"/>
  <c r="I13" i="10"/>
  <c r="G13" i="10"/>
  <c r="F13" i="10"/>
  <c r="E13" i="10"/>
  <c r="C13" i="10"/>
  <c r="B13" i="10"/>
  <c r="A13" i="10"/>
  <c r="AU12" i="10"/>
  <c r="AT12" i="10"/>
  <c r="AS12" i="10"/>
  <c r="AQ12" i="10"/>
  <c r="AP12" i="10"/>
  <c r="AO12" i="10"/>
  <c r="AM12" i="10"/>
  <c r="AL12" i="10"/>
  <c r="AK12" i="10"/>
  <c r="AI12" i="10"/>
  <c r="AH12" i="10"/>
  <c r="AG12" i="10"/>
  <c r="AE12" i="10"/>
  <c r="AD12" i="10"/>
  <c r="AC12" i="10"/>
  <c r="AA12" i="10"/>
  <c r="Z12" i="10"/>
  <c r="Y12" i="10"/>
  <c r="W12" i="10"/>
  <c r="V12" i="10"/>
  <c r="U12" i="10"/>
  <c r="S12" i="10"/>
  <c r="R12" i="10"/>
  <c r="Q12" i="10"/>
  <c r="O12" i="10"/>
  <c r="N12" i="10"/>
  <c r="M12" i="10"/>
  <c r="K12" i="10"/>
  <c r="J12" i="10"/>
  <c r="I12" i="10"/>
  <c r="G12" i="10"/>
  <c r="F12" i="10"/>
  <c r="E12" i="10"/>
  <c r="C12" i="10"/>
  <c r="B12" i="10"/>
  <c r="A12" i="10"/>
  <c r="AU11" i="10"/>
  <c r="AT11" i="10"/>
  <c r="AS11" i="10"/>
  <c r="AQ11" i="10"/>
  <c r="AP11" i="10"/>
  <c r="AO11" i="10"/>
  <c r="AM11" i="10"/>
  <c r="AL11" i="10"/>
  <c r="AK11" i="10"/>
  <c r="AI11" i="10"/>
  <c r="AH11" i="10"/>
  <c r="AG11" i="10"/>
  <c r="AE11" i="10"/>
  <c r="AD11" i="10"/>
  <c r="AC11" i="10"/>
  <c r="AA11" i="10"/>
  <c r="Z11" i="10"/>
  <c r="Y11" i="10"/>
  <c r="W11" i="10"/>
  <c r="V11" i="10"/>
  <c r="U11" i="10"/>
  <c r="S11" i="10"/>
  <c r="R11" i="10"/>
  <c r="Q11" i="10"/>
  <c r="O11" i="10"/>
  <c r="N11" i="10"/>
  <c r="M11" i="10"/>
  <c r="K11" i="10"/>
  <c r="J11" i="10"/>
  <c r="I11" i="10"/>
  <c r="G11" i="10"/>
  <c r="F11" i="10"/>
  <c r="E11" i="10"/>
  <c r="C11" i="10"/>
  <c r="B11" i="10"/>
  <c r="A11" i="10"/>
  <c r="AU10" i="10"/>
  <c r="AT10" i="10"/>
  <c r="AS10" i="10"/>
  <c r="AQ10" i="10"/>
  <c r="AP10" i="10"/>
  <c r="AO10" i="10"/>
  <c r="AM10" i="10"/>
  <c r="AL10" i="10"/>
  <c r="AK10" i="10"/>
  <c r="AI10" i="10"/>
  <c r="AH10" i="10"/>
  <c r="AG10" i="10"/>
  <c r="AE10" i="10"/>
  <c r="AD10" i="10"/>
  <c r="AC10" i="10"/>
  <c r="AA10" i="10"/>
  <c r="Z10" i="10"/>
  <c r="Y10" i="10"/>
  <c r="W10" i="10"/>
  <c r="V10" i="10"/>
  <c r="U10" i="10"/>
  <c r="S10" i="10"/>
  <c r="R10" i="10"/>
  <c r="Q10" i="10"/>
  <c r="O10" i="10"/>
  <c r="N10" i="10"/>
  <c r="M10" i="10"/>
  <c r="K10" i="10"/>
  <c r="J10" i="10"/>
  <c r="I10" i="10"/>
  <c r="G10" i="10"/>
  <c r="F10" i="10"/>
  <c r="E10" i="10"/>
  <c r="C10" i="10"/>
  <c r="B10" i="10"/>
  <c r="A10" i="10"/>
  <c r="AU9" i="10"/>
  <c r="AT9" i="10"/>
  <c r="AS9" i="10"/>
  <c r="AQ9" i="10"/>
  <c r="AP9" i="10"/>
  <c r="AO9" i="10"/>
  <c r="AM9" i="10"/>
  <c r="AL9" i="10"/>
  <c r="AK9" i="10"/>
  <c r="AI9" i="10"/>
  <c r="AH9" i="10"/>
  <c r="AG9" i="10"/>
  <c r="AE9" i="10"/>
  <c r="AD9" i="10"/>
  <c r="AC9" i="10"/>
  <c r="AA9" i="10"/>
  <c r="Z9" i="10"/>
  <c r="Y9" i="10"/>
  <c r="W9" i="10"/>
  <c r="V9" i="10"/>
  <c r="U9" i="10"/>
  <c r="S9" i="10"/>
  <c r="R9" i="10"/>
  <c r="Q9" i="10"/>
  <c r="O9" i="10"/>
  <c r="N9" i="10"/>
  <c r="M9" i="10"/>
  <c r="K9" i="10"/>
  <c r="J9" i="10"/>
  <c r="I9" i="10"/>
  <c r="G9" i="10"/>
  <c r="F9" i="10"/>
  <c r="E9" i="10"/>
  <c r="C9" i="10"/>
  <c r="B9" i="10"/>
  <c r="A9" i="10"/>
  <c r="AU8" i="10"/>
  <c r="AT8" i="10"/>
  <c r="AS8" i="10"/>
  <c r="AQ8" i="10"/>
  <c r="AP8" i="10"/>
  <c r="AO8" i="10"/>
  <c r="AM8" i="10"/>
  <c r="AL8" i="10"/>
  <c r="AK8" i="10"/>
  <c r="AI8" i="10"/>
  <c r="AH8" i="10"/>
  <c r="AG8" i="10"/>
  <c r="AE8" i="10"/>
  <c r="AD8" i="10"/>
  <c r="AC8" i="10"/>
  <c r="AA8" i="10"/>
  <c r="Z8" i="10"/>
  <c r="Y8" i="10"/>
  <c r="W8" i="10"/>
  <c r="V8" i="10"/>
  <c r="U8" i="10"/>
  <c r="S8" i="10"/>
  <c r="R8" i="10"/>
  <c r="Q8" i="10"/>
  <c r="O8" i="10"/>
  <c r="N8" i="10"/>
  <c r="M8" i="10"/>
  <c r="K8" i="10"/>
  <c r="J8" i="10"/>
  <c r="I8" i="10"/>
  <c r="G8" i="10"/>
  <c r="F8" i="10"/>
  <c r="E8" i="10"/>
  <c r="C8" i="10"/>
  <c r="B8" i="10"/>
  <c r="A8" i="10"/>
  <c r="AU7" i="10"/>
  <c r="AT7" i="10"/>
  <c r="AS7" i="10"/>
  <c r="AQ7" i="10"/>
  <c r="AP7" i="10"/>
  <c r="AO7" i="10"/>
  <c r="AM7" i="10"/>
  <c r="AL7" i="10"/>
  <c r="AK7" i="10"/>
  <c r="AI7" i="10"/>
  <c r="AH7" i="10"/>
  <c r="AG7" i="10"/>
  <c r="AE7" i="10"/>
  <c r="AD7" i="10"/>
  <c r="AC7" i="10"/>
  <c r="AA7" i="10"/>
  <c r="Z7" i="10"/>
  <c r="Y7" i="10"/>
  <c r="W7" i="10"/>
  <c r="V7" i="10"/>
  <c r="U7" i="10"/>
  <c r="S7" i="10"/>
  <c r="R7" i="10"/>
  <c r="Q7" i="10"/>
  <c r="O7" i="10"/>
  <c r="N7" i="10"/>
  <c r="M7" i="10"/>
  <c r="K7" i="10"/>
  <c r="J7" i="10"/>
  <c r="I7" i="10"/>
  <c r="G7" i="10"/>
  <c r="F7" i="10"/>
  <c r="E7" i="10"/>
  <c r="C7" i="10"/>
  <c r="B7" i="10"/>
  <c r="A7" i="10"/>
  <c r="AU6" i="10"/>
  <c r="AT6" i="10"/>
  <c r="AS6" i="10"/>
  <c r="AQ6" i="10"/>
  <c r="AP6" i="10"/>
  <c r="AO6" i="10"/>
  <c r="AM6" i="10"/>
  <c r="AL6" i="10"/>
  <c r="AK6" i="10"/>
  <c r="AI6" i="10"/>
  <c r="AH6" i="10"/>
  <c r="AG6" i="10"/>
  <c r="AE6" i="10"/>
  <c r="AD6" i="10"/>
  <c r="AC6" i="10"/>
  <c r="AA6" i="10"/>
  <c r="Z6" i="10"/>
  <c r="Y6" i="10"/>
  <c r="W6" i="10"/>
  <c r="V6" i="10"/>
  <c r="U6" i="10"/>
  <c r="S6" i="10"/>
  <c r="R6" i="10"/>
  <c r="Q6" i="10"/>
  <c r="O6" i="10"/>
  <c r="N6" i="10"/>
  <c r="M6" i="10"/>
  <c r="K6" i="10"/>
  <c r="J6" i="10"/>
  <c r="I6" i="10"/>
  <c r="G6" i="10"/>
  <c r="F6" i="10"/>
  <c r="E6" i="10"/>
  <c r="C6" i="10"/>
  <c r="B6" i="10"/>
  <c r="A6" i="10"/>
  <c r="AU5" i="10"/>
  <c r="AT5" i="10"/>
  <c r="AS5" i="10"/>
  <c r="AQ5" i="10"/>
  <c r="AP5" i="10"/>
  <c r="AO5" i="10"/>
  <c r="AM5" i="10"/>
  <c r="AL5" i="10"/>
  <c r="AK5" i="10"/>
  <c r="AI5" i="10"/>
  <c r="AH5" i="10"/>
  <c r="AG5" i="10"/>
  <c r="AE5" i="10"/>
  <c r="AD5" i="10"/>
  <c r="AC5" i="10"/>
  <c r="AA5" i="10"/>
  <c r="Z5" i="10"/>
  <c r="Y5" i="10"/>
  <c r="W5" i="10"/>
  <c r="V5" i="10"/>
  <c r="U5" i="10"/>
  <c r="S5" i="10"/>
  <c r="R5" i="10"/>
  <c r="Q5" i="10"/>
  <c r="O5" i="10"/>
  <c r="N5" i="10"/>
  <c r="M5" i="10"/>
  <c r="K5" i="10"/>
  <c r="J5" i="10"/>
  <c r="I5" i="10"/>
  <c r="G5" i="10"/>
  <c r="F5" i="10"/>
  <c r="E5" i="10"/>
  <c r="C5" i="10"/>
  <c r="B5" i="10"/>
  <c r="A5" i="10"/>
  <c r="AU4" i="10"/>
  <c r="AT4" i="10"/>
  <c r="AS4" i="10"/>
  <c r="AQ4" i="10"/>
  <c r="AP4" i="10"/>
  <c r="AO4" i="10"/>
  <c r="AM4" i="10"/>
  <c r="AL4" i="10"/>
  <c r="AK4" i="10"/>
  <c r="AI4" i="10"/>
  <c r="AH4" i="10"/>
  <c r="AG4" i="10"/>
  <c r="AE4" i="10"/>
  <c r="AD4" i="10"/>
  <c r="AC4" i="10"/>
  <c r="AA4" i="10"/>
  <c r="Z4" i="10"/>
  <c r="Y4" i="10"/>
  <c r="W4" i="10"/>
  <c r="V4" i="10"/>
  <c r="U4" i="10"/>
  <c r="S4" i="10"/>
  <c r="R4" i="10"/>
  <c r="Q4" i="10"/>
  <c r="O4" i="10"/>
  <c r="N4" i="10"/>
  <c r="M4" i="10"/>
  <c r="K4" i="10"/>
  <c r="J4" i="10"/>
  <c r="I4" i="10"/>
  <c r="G4" i="10"/>
  <c r="F4" i="10"/>
  <c r="E4" i="10"/>
  <c r="B4" i="10"/>
  <c r="A4" i="10"/>
  <c r="AU3" i="10"/>
  <c r="AT3" i="10"/>
  <c r="AS3" i="10"/>
  <c r="AQ3" i="10"/>
  <c r="AP3" i="10"/>
  <c r="AO3" i="10"/>
  <c r="AM3" i="10"/>
  <c r="AL3" i="10"/>
  <c r="AK3" i="10"/>
  <c r="AI3" i="10"/>
  <c r="AH3" i="10"/>
  <c r="AG3" i="10"/>
  <c r="AE3" i="10"/>
  <c r="AD3" i="10"/>
  <c r="AC3" i="10"/>
  <c r="AA3" i="10"/>
  <c r="Z3" i="10"/>
  <c r="Y3" i="10"/>
  <c r="W3" i="10"/>
  <c r="V3" i="10"/>
  <c r="U3" i="10"/>
  <c r="S3" i="10"/>
  <c r="R3" i="10"/>
  <c r="Q3" i="10"/>
  <c r="O3" i="10"/>
  <c r="N3" i="10"/>
  <c r="M3" i="10"/>
  <c r="K3" i="10"/>
  <c r="J3" i="10"/>
  <c r="I3" i="10"/>
  <c r="G3" i="10"/>
  <c r="F3" i="10"/>
  <c r="E3" i="10"/>
  <c r="A3" i="10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28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27" i="4"/>
  <c r="V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V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16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A13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A9" i="4"/>
  <c r="V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V7" i="4"/>
  <c r="E3" i="9" s="1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V6" i="4"/>
  <c r="V10" i="4" s="1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A3" i="4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6" i="9"/>
  <c r="C6" i="9"/>
  <c r="D5" i="9"/>
  <c r="C5" i="9"/>
  <c r="D4" i="9"/>
  <c r="C4" i="9"/>
  <c r="D3" i="9"/>
  <c r="C3" i="9"/>
  <c r="K2" i="9"/>
  <c r="F14" i="9"/>
  <c r="M13" i="2"/>
  <c r="L13" i="2"/>
  <c r="F13" i="9"/>
  <c r="M12" i="2"/>
  <c r="L12" i="2"/>
  <c r="F12" i="9"/>
  <c r="M11" i="2"/>
  <c r="N11" i="2" s="1"/>
  <c r="E12" i="9" s="1"/>
  <c r="L11" i="2"/>
  <c r="F11" i="9"/>
  <c r="M10" i="2"/>
  <c r="N10" i="2" s="1"/>
  <c r="E11" i="9" s="1"/>
  <c r="L10" i="2"/>
  <c r="F10" i="9"/>
  <c r="M9" i="2"/>
  <c r="N9" i="2" s="1"/>
  <c r="E10" i="9" s="1"/>
  <c r="L9" i="2"/>
  <c r="F9" i="9"/>
  <c r="M8" i="2"/>
  <c r="N8" i="2" s="1"/>
  <c r="E9" i="9" s="1"/>
  <c r="L8" i="2"/>
  <c r="F8" i="9"/>
  <c r="M7" i="2"/>
  <c r="N7" i="2" s="1"/>
  <c r="E8" i="9" s="1"/>
  <c r="L7" i="2"/>
  <c r="F7" i="9"/>
  <c r="M6" i="2"/>
  <c r="N6" i="2" s="1"/>
  <c r="E7" i="9" s="1"/>
  <c r="L6" i="2"/>
  <c r="F6" i="9"/>
  <c r="M5" i="2"/>
  <c r="N5" i="2" s="1"/>
  <c r="E6" i="9" s="1"/>
  <c r="L5" i="2"/>
  <c r="F5" i="9"/>
  <c r="M4" i="2"/>
  <c r="L4" i="2"/>
  <c r="F4" i="9"/>
  <c r="L3" i="2"/>
  <c r="F3" i="9"/>
  <c r="L2" i="2"/>
  <c r="N13" i="2" l="1"/>
  <c r="E14" i="9" s="1"/>
  <c r="G14" i="9" s="1"/>
  <c r="H14" i="9" s="1"/>
  <c r="V9" i="4"/>
  <c r="N3" i="2"/>
  <c r="E4" i="9" s="1"/>
  <c r="N4" i="2"/>
  <c r="N12" i="2"/>
  <c r="E13" i="9" s="1"/>
  <c r="G13" i="9" s="1"/>
  <c r="H13" i="9" s="1"/>
  <c r="G12" i="9"/>
  <c r="H12" i="9" s="1"/>
  <c r="G6" i="9"/>
  <c r="H6" i="9" s="1"/>
  <c r="G9" i="9"/>
  <c r="H9" i="9" s="1"/>
  <c r="G3" i="9"/>
  <c r="G7" i="9"/>
  <c r="H7" i="9" s="1"/>
  <c r="G11" i="9"/>
  <c r="H11" i="9" s="1"/>
  <c r="G10" i="9"/>
  <c r="H10" i="9" s="1"/>
  <c r="G8" i="9"/>
  <c r="H8" i="9" s="1"/>
  <c r="R22" i="4"/>
  <c r="V5" i="4" s="1"/>
  <c r="V28" i="4" s="1"/>
  <c r="R25" i="4"/>
  <c r="R23" i="4"/>
  <c r="R24" i="4"/>
  <c r="G4" i="9" l="1"/>
  <c r="H4" i="9" s="1"/>
  <c r="E5" i="9"/>
  <c r="H3" i="9"/>
  <c r="G5" i="9" l="1"/>
  <c r="H5" i="9" l="1"/>
</calcChain>
</file>

<file path=xl/sharedStrings.xml><?xml version="1.0" encoding="utf-8"?>
<sst xmlns="http://schemas.openxmlformats.org/spreadsheetml/2006/main" count="232" uniqueCount="155">
  <si>
    <t>termino 1 corrida</t>
  </si>
  <si>
    <t>termino 3 corrida</t>
  </si>
  <si>
    <t>inicio 4 corrida</t>
  </si>
  <si>
    <t>termino 4 corrida</t>
  </si>
  <si>
    <t>inicio 5 corrida</t>
  </si>
  <si>
    <t>termino 5 corrida</t>
  </si>
  <si>
    <t>inicio 6 corrida</t>
  </si>
  <si>
    <t>inicio 7 corrida</t>
  </si>
  <si>
    <t>termino 7 corrida</t>
  </si>
  <si>
    <t>inicio 8 corrida</t>
  </si>
  <si>
    <t>termino 8 corrida</t>
  </si>
  <si>
    <t>termino 9 corrida</t>
  </si>
  <si>
    <t>termino 10 corrida</t>
  </si>
  <si>
    <t>inicio 11 corrida</t>
  </si>
  <si>
    <t>termino 11 corrida</t>
  </si>
  <si>
    <t>inicio 12 corrida</t>
  </si>
  <si>
    <t>termino 12 corrida</t>
  </si>
  <si>
    <t>Date/time</t>
  </si>
  <si>
    <t>Cma : Concentración real del gas de calibración a máxima escala.</t>
  </si>
  <si>
    <t>E</t>
  </si>
  <si>
    <t xml:space="preserve">Co : Promedio de respuestas iniciales y finales para detectar desviaciones del sistema. </t>
  </si>
  <si>
    <t>Span</t>
  </si>
  <si>
    <t>Cgas promedio : Concentración promedio de gas indicada por el analizador, base seca.</t>
  </si>
  <si>
    <t>Medio</t>
  </si>
  <si>
    <t>Cgas : Concentración de gas corregida por la calibración, base seca.</t>
  </si>
  <si>
    <t>Cero</t>
  </si>
  <si>
    <t>span</t>
  </si>
  <si>
    <t>cero</t>
  </si>
  <si>
    <t>DESVIACIÓN SISTEMA</t>
  </si>
  <si>
    <t>D. EST.</t>
  </si>
  <si>
    <t>MÁX.</t>
  </si>
  <si>
    <t>DRIFT</t>
  </si>
  <si>
    <t>MÍN.</t>
  </si>
  <si>
    <t>PROM.</t>
  </si>
  <si>
    <t>Cgas</t>
  </si>
  <si>
    <t>Cm</t>
  </si>
  <si>
    <t>Co</t>
  </si>
  <si>
    <t>Sistema</t>
  </si>
  <si>
    <t>FINAL</t>
  </si>
  <si>
    <t>Directo</t>
  </si>
  <si>
    <t>INICIAL</t>
  </si>
  <si>
    <t>% escala spam Cma</t>
  </si>
  <si>
    <t xml:space="preserve">% escala Gas medio </t>
  </si>
  <si>
    <t>Escala</t>
  </si>
  <si>
    <t>Gas Medio</t>
  </si>
  <si>
    <t>Cma</t>
  </si>
  <si>
    <t>Cgasprom</t>
  </si>
  <si>
    <t>CALIBRACIÓN Y CHEQUEOS</t>
  </si>
  <si>
    <t>HORA</t>
  </si>
  <si>
    <t>inicio 9 corrida</t>
  </si>
  <si>
    <t>inicio 10 corrida</t>
  </si>
  <si>
    <t>inicio 1 corrida</t>
  </si>
  <si>
    <t>inicio 2 corrida</t>
  </si>
  <si>
    <t>termino2 corrida</t>
  </si>
  <si>
    <t xml:space="preserve">inicio 3 corrida </t>
  </si>
  <si>
    <t>termino 6 corrida</t>
  </si>
  <si>
    <t xml:space="preserve">corrida </t>
  </si>
  <si>
    <t>Dato excluido</t>
  </si>
  <si>
    <t>Corrida</t>
  </si>
  <si>
    <t>Inicio</t>
  </si>
  <si>
    <t>Término</t>
  </si>
  <si>
    <t>X</t>
  </si>
  <si>
    <t>Promedio MR (ppm)</t>
  </si>
  <si>
    <t>Promedio CEMS (ppm)</t>
  </si>
  <si>
    <t>n</t>
  </si>
  <si>
    <t>n-1</t>
  </si>
  <si>
    <t>CEMS (ppm)</t>
  </si>
  <si>
    <t>Coeficiente de confianza prpotocolo validacion CEMS</t>
  </si>
  <si>
    <t>MR = Metodo de Referencia</t>
  </si>
  <si>
    <t>Promedio di (ppm)</t>
  </si>
  <si>
    <r>
      <t xml:space="preserve">   di </t>
    </r>
    <r>
      <rPr>
        <b/>
        <sz val="11"/>
        <color theme="0"/>
        <rFont val="Calibri"/>
        <family val="2"/>
        <scheme val="minor"/>
      </rPr>
      <t xml:space="preserve">    </t>
    </r>
  </si>
  <si>
    <r>
      <t>di</t>
    </r>
    <r>
      <rPr>
        <b/>
        <vertAlign val="superscript"/>
        <sz val="11"/>
        <color theme="0"/>
        <rFont val="Calibri"/>
        <family val="2"/>
        <scheme val="minor"/>
      </rPr>
      <t xml:space="preserve">2 </t>
    </r>
  </si>
  <si>
    <r>
      <t xml:space="preserve">    MR </t>
    </r>
    <r>
      <rPr>
        <b/>
        <sz val="11"/>
        <color theme="0"/>
        <rFont val="Calibri"/>
        <family val="2"/>
        <scheme val="minor"/>
      </rPr>
      <t xml:space="preserve">     (ppm)</t>
    </r>
  </si>
  <si>
    <t xml:space="preserve">Cm : Promedio de respuestas iniciales y finales para detectar desvaciones del sistema a máxima escala. </t>
  </si>
  <si>
    <t>Corrida 1</t>
  </si>
  <si>
    <t>Corrida 2</t>
  </si>
  <si>
    <t>Corrida 3</t>
  </si>
  <si>
    <t>Corrida 4</t>
  </si>
  <si>
    <t>Corrida 5</t>
  </si>
  <si>
    <t>Corrida 6</t>
  </si>
  <si>
    <t>Corrida 7</t>
  </si>
  <si>
    <t>Corrida 8</t>
  </si>
  <si>
    <t>Corrida 9</t>
  </si>
  <si>
    <t>Corrida 10</t>
  </si>
  <si>
    <t>Corrida 11</t>
  </si>
  <si>
    <t>Corrida 12</t>
  </si>
  <si>
    <t>Hora CEMS</t>
  </si>
  <si>
    <t>Hora MR</t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</si>
  <si>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MR</t>
    </r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</si>
  <si>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CEM's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</si>
  <si>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 MR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</si>
  <si>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CEMS</t>
    </r>
  </si>
  <si>
    <t>****</t>
  </si>
  <si>
    <t>Fecha Hora plc</t>
  </si>
  <si>
    <t>Hora real MR</t>
  </si>
  <si>
    <t>No_ppm</t>
  </si>
  <si>
    <t>So2_ppm</t>
  </si>
  <si>
    <t>O2_%</t>
  </si>
  <si>
    <t>zero nox so2 o2 directo</t>
  </si>
  <si>
    <t>rango alto o2 directo</t>
  </si>
  <si>
    <t>rango medio o2 directo</t>
  </si>
  <si>
    <t>rango alto no directo</t>
  </si>
  <si>
    <t>rango nedio no, rango alto so2 directo</t>
  </si>
  <si>
    <t>rango medio so2 directo</t>
  </si>
  <si>
    <t>zero nox so2 o2 sistema</t>
  </si>
  <si>
    <t>rango alto no sistema</t>
  </si>
  <si>
    <t>rango alto o2 sistema</t>
  </si>
  <si>
    <t xml:space="preserve">rango alto so2 sistema </t>
  </si>
  <si>
    <t xml:space="preserve">rango medio o2 sistema </t>
  </si>
  <si>
    <t xml:space="preserve">rango medio so2 sistema </t>
  </si>
  <si>
    <t>inicio 1c</t>
  </si>
  <si>
    <t>termino 1c</t>
  </si>
  <si>
    <t>inicio 2c</t>
  </si>
  <si>
    <t>termino 2c</t>
  </si>
  <si>
    <t>inicio 3c</t>
  </si>
  <si>
    <t>termino 3c</t>
  </si>
  <si>
    <t>inicio 4c</t>
  </si>
  <si>
    <t>termino 4c</t>
  </si>
  <si>
    <t>inicio 5c</t>
  </si>
  <si>
    <t>termino 5c</t>
  </si>
  <si>
    <t>inicio 6c</t>
  </si>
  <si>
    <t>termino 6c</t>
  </si>
  <si>
    <t>zero no so2 o2 sistema intermedio</t>
  </si>
  <si>
    <t>rango medio so2 sistema intermedio</t>
  </si>
  <si>
    <t>rango medio no sistema intermedio</t>
  </si>
  <si>
    <t>rango medio o2 sistema intermedio</t>
  </si>
  <si>
    <t>inicio 7c</t>
  </si>
  <si>
    <t>termino 7c</t>
  </si>
  <si>
    <t>inicio 8c</t>
  </si>
  <si>
    <t>termino 8c</t>
  </si>
  <si>
    <t>inicio 9c</t>
  </si>
  <si>
    <t>termino 9c</t>
  </si>
  <si>
    <t>inicio 10c</t>
  </si>
  <si>
    <t>termino 10c</t>
  </si>
  <si>
    <t>inicio 11c</t>
  </si>
  <si>
    <t>termino 11c</t>
  </si>
  <si>
    <t>inicio 12c</t>
  </si>
  <si>
    <t>termino 12c</t>
  </si>
  <si>
    <t>zero no so2 o2 sistema final</t>
  </si>
  <si>
    <t>rango medio no sistema final</t>
  </si>
  <si>
    <t>rango medio so2 sistema ifinal</t>
  </si>
  <si>
    <t>rango medio o2 sistema final</t>
  </si>
  <si>
    <t>Timestamp FT Historian</t>
  </si>
  <si>
    <t>Hora PLC</t>
  </si>
  <si>
    <t>MONITOREO DIA O2 (%)</t>
  </si>
  <si>
    <t>MONITOREO DIA NO (PPM)</t>
  </si>
  <si>
    <t>MONITOREO DIA SO2 A (PPM)</t>
  </si>
  <si>
    <t>MONITOREO DIA SO2 B (PPM)</t>
  </si>
  <si>
    <r>
      <t>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(%) MR</t>
    </r>
  </si>
  <si>
    <r>
      <t>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(%) CEMS</t>
    </r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</si>
  <si>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(%) MR</t>
    </r>
  </si>
  <si>
    <t>O2 (%)  MR Corregido por Bias</t>
  </si>
  <si>
    <t>O2 (%) CEMS</t>
  </si>
  <si>
    <t>O2</t>
  </si>
  <si>
    <t>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</si>
</sst>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F400]h:mm:ss\ AM/PM"/>
    <numFmt numFmtId="166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8"/>
      <color theme="3"/>
      <name val="Cambria"/>
      <family val="2"/>
      <scheme val="maj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/>
      <name val="Arial"/>
      <family val="2"/>
    </font>
    <font>
      <vertAlign val="subscript"/>
      <sz val="11"/>
      <color theme="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 applyNumberFormat="0" applyFill="0" applyBorder="0" applyAlignment="0" applyProtection="0"/>
  </cellStyleXfs>
  <cellXfs count="236">
    <xf numFmtId="0" fontId="0" fillId="0" borderId="0" xfId="0"/>
    <xf numFmtId="0" fontId="18" fillId="0" borderId="0" xfId="42" applyBorder="1" applyAlignment="1">
      <alignment vertical="center"/>
    </xf>
    <xf numFmtId="0" fontId="18" fillId="0" borderId="0" xfId="42" applyFill="1" applyBorder="1" applyAlignment="1">
      <alignment vertical="center"/>
    </xf>
    <xf numFmtId="0" fontId="18" fillId="0" borderId="0" xfId="42" applyBorder="1"/>
    <xf numFmtId="20" fontId="19" fillId="0" borderId="0" xfId="42" applyNumberFormat="1" applyFont="1" applyBorder="1" applyAlignment="1">
      <alignment horizontal="left" vertical="center"/>
    </xf>
    <xf numFmtId="20" fontId="20" fillId="0" borderId="0" xfId="42" applyNumberFormat="1" applyFont="1" applyBorder="1" applyAlignment="1">
      <alignment horizontal="left" vertical="center"/>
    </xf>
    <xf numFmtId="0" fontId="19" fillId="0" borderId="0" xfId="42" applyFont="1" applyBorder="1" applyAlignment="1">
      <alignment horizontal="left" vertical="center"/>
    </xf>
    <xf numFmtId="0" fontId="19" fillId="0" borderId="0" xfId="42" applyFont="1" applyBorder="1" applyAlignment="1">
      <alignment vertical="center"/>
    </xf>
    <xf numFmtId="0" fontId="19" fillId="0" borderId="0" xfId="42" applyFont="1" applyFill="1" applyBorder="1" applyAlignment="1">
      <alignment vertical="center"/>
    </xf>
    <xf numFmtId="0" fontId="19" fillId="0" borderId="0" xfId="42" applyFont="1" applyBorder="1" applyAlignment="1">
      <alignment horizontal="center" vertical="center"/>
    </xf>
    <xf numFmtId="0" fontId="18" fillId="0" borderId="0" xfId="42" applyFont="1" applyBorder="1" applyAlignment="1">
      <alignment horizontal="center" vertical="center"/>
    </xf>
    <xf numFmtId="0" fontId="21" fillId="0" borderId="0" xfId="42" quotePrefix="1" applyFont="1" applyFill="1" applyBorder="1" applyAlignment="1">
      <alignment horizontal="left" vertical="center"/>
    </xf>
    <xf numFmtId="0" fontId="18" fillId="34" borderId="10" xfId="42" applyFill="1" applyBorder="1" applyAlignment="1">
      <alignment horizontal="center"/>
    </xf>
    <xf numFmtId="0" fontId="18" fillId="0" borderId="0" xfId="42" applyFont="1" applyFill="1" applyBorder="1" applyAlignment="1">
      <alignment horizontal="center" vertical="center"/>
    </xf>
    <xf numFmtId="0" fontId="18" fillId="0" borderId="0" xfId="42" applyFont="1" applyBorder="1" applyAlignment="1">
      <alignment horizontal="center"/>
    </xf>
    <xf numFmtId="0" fontId="18" fillId="0" borderId="0" xfId="42" applyBorder="1" applyAlignment="1">
      <alignment horizontal="center"/>
    </xf>
    <xf numFmtId="1" fontId="18" fillId="34" borderId="10" xfId="42" applyNumberFormat="1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/>
    </xf>
    <xf numFmtId="0" fontId="21" fillId="0" borderId="0" xfId="42" applyFont="1" applyFill="1" applyBorder="1" applyAlignment="1">
      <alignment horizontal="left" vertical="center"/>
    </xf>
    <xf numFmtId="0" fontId="22" fillId="34" borderId="10" xfId="42" applyFont="1" applyFill="1" applyBorder="1" applyAlignment="1">
      <alignment horizontal="center" vertical="center"/>
    </xf>
    <xf numFmtId="0" fontId="20" fillId="0" borderId="0" xfId="42" applyFont="1" applyBorder="1" applyAlignment="1">
      <alignment horizontal="left" vertical="center"/>
    </xf>
    <xf numFmtId="0" fontId="18" fillId="0" borderId="0" xfId="42" applyFont="1" applyFill="1" applyBorder="1" applyAlignment="1" applyProtection="1">
      <alignment horizontal="center" vertical="center"/>
      <protection locked="0"/>
    </xf>
    <xf numFmtId="2" fontId="24" fillId="0" borderId="0" xfId="42" applyNumberFormat="1" applyFont="1" applyFill="1" applyBorder="1" applyAlignment="1">
      <alignment horizontal="center"/>
    </xf>
    <xf numFmtId="2" fontId="24" fillId="0" borderId="10" xfId="42" applyNumberFormat="1" applyFont="1" applyBorder="1" applyAlignment="1">
      <alignment horizontal="center"/>
    </xf>
    <xf numFmtId="164" fontId="18" fillId="0" borderId="0" xfId="42" applyNumberFormat="1" applyBorder="1" applyAlignment="1">
      <alignment horizontal="center"/>
    </xf>
    <xf numFmtId="20" fontId="18" fillId="0" borderId="0" xfId="42" applyNumberFormat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2" fontId="23" fillId="0" borderId="0" xfId="42" applyNumberFormat="1" applyFont="1" applyFill="1" applyBorder="1" applyAlignment="1">
      <alignment horizontal="center"/>
    </xf>
    <xf numFmtId="0" fontId="18" fillId="0" borderId="0" xfId="42" applyNumberFormat="1" applyFont="1" applyFill="1" applyBorder="1" applyAlignment="1" applyProtection="1">
      <alignment horizontal="center" vertical="center"/>
      <protection locked="0"/>
    </xf>
    <xf numFmtId="0" fontId="18" fillId="0" borderId="0" xfId="42" applyFont="1" applyFill="1" applyBorder="1" applyAlignment="1" applyProtection="1">
      <alignment horizontal="center" vertical="center"/>
    </xf>
    <xf numFmtId="0" fontId="18" fillId="0" borderId="0" xfId="42" applyFont="1" applyFill="1" applyBorder="1" applyAlignment="1">
      <alignment horizontal="center"/>
    </xf>
    <xf numFmtId="2" fontId="24" fillId="35" borderId="10" xfId="42" applyNumberFormat="1" applyFont="1" applyFill="1" applyBorder="1" applyAlignment="1">
      <alignment horizontal="center"/>
    </xf>
    <xf numFmtId="0" fontId="24" fillId="0" borderId="0" xfId="42" applyFont="1" applyFill="1" applyBorder="1" applyAlignment="1">
      <alignment horizontal="center"/>
    </xf>
    <xf numFmtId="0" fontId="24" fillId="0" borderId="0" xfId="42" applyNumberFormat="1" applyFont="1" applyFill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24" fillId="0" borderId="10" xfId="42" applyFont="1" applyBorder="1"/>
    <xf numFmtId="1" fontId="23" fillId="0" borderId="0" xfId="42" quotePrefix="1" applyNumberFormat="1" applyFont="1" applyFill="1" applyBorder="1" applyAlignment="1">
      <alignment horizontal="center"/>
    </xf>
    <xf numFmtId="0" fontId="23" fillId="0" borderId="0" xfId="42" applyNumberFormat="1" applyFont="1" applyFill="1" applyBorder="1" applyAlignment="1">
      <alignment horizontal="center"/>
    </xf>
    <xf numFmtId="2" fontId="22" fillId="0" borderId="15" xfId="42" applyNumberFormat="1" applyFont="1" applyBorder="1" applyAlignment="1">
      <alignment horizontal="center"/>
    </xf>
    <xf numFmtId="0" fontId="18" fillId="35" borderId="0" xfId="42" applyFont="1" applyFill="1" applyBorder="1" applyAlignment="1">
      <alignment horizontal="center" vertical="center"/>
    </xf>
    <xf numFmtId="0" fontId="24" fillId="36" borderId="15" xfId="42" applyFont="1" applyFill="1" applyBorder="1" applyAlignment="1">
      <alignment horizontal="center"/>
    </xf>
    <xf numFmtId="1" fontId="24" fillId="0" borderId="0" xfId="42" applyNumberFormat="1" applyFont="1" applyFill="1" applyBorder="1" applyAlignment="1">
      <alignment horizontal="center"/>
    </xf>
    <xf numFmtId="0" fontId="24" fillId="36" borderId="18" xfId="42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 vertical="center"/>
    </xf>
    <xf numFmtId="1" fontId="18" fillId="0" borderId="0" xfId="42" applyNumberFormat="1" applyBorder="1"/>
    <xf numFmtId="1" fontId="18" fillId="34" borderId="10" xfId="42" applyNumberFormat="1" applyFont="1" applyFill="1" applyBorder="1" applyAlignment="1">
      <alignment horizontal="center"/>
    </xf>
    <xf numFmtId="20" fontId="18" fillId="0" borderId="0" xfId="42" applyNumberForma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/>
    <xf numFmtId="0" fontId="27" fillId="33" borderId="0" xfId="0" applyFont="1" applyFill="1" applyAlignment="1">
      <alignment horizontal="center"/>
    </xf>
    <xf numFmtId="0" fontId="27" fillId="33" borderId="0" xfId="0" applyFont="1" applyFill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27" fillId="37" borderId="0" xfId="0" applyFont="1" applyFill="1" applyAlignment="1">
      <alignment horizontal="left"/>
    </xf>
    <xf numFmtId="0" fontId="27" fillId="37" borderId="0" xfId="0" applyFont="1" applyFill="1" applyAlignment="1">
      <alignment horizontal="center"/>
    </xf>
    <xf numFmtId="0" fontId="30" fillId="33" borderId="0" xfId="0" applyFont="1" applyFill="1" applyAlignment="1">
      <alignment horizontal="left"/>
    </xf>
    <xf numFmtId="0" fontId="0" fillId="0" borderId="0" xfId="0" applyFont="1"/>
    <xf numFmtId="0" fontId="0" fillId="0" borderId="10" xfId="0" applyFont="1" applyBorder="1" applyAlignment="1">
      <alignment horizontal="center"/>
    </xf>
    <xf numFmtId="0" fontId="0" fillId="0" borderId="10" xfId="0" applyFont="1" applyBorder="1"/>
    <xf numFmtId="164" fontId="0" fillId="0" borderId="0" xfId="0" applyNumberFormat="1" applyFont="1"/>
    <xf numFmtId="0" fontId="0" fillId="0" borderId="10" xfId="0" applyFont="1" applyBorder="1" applyAlignment="1">
      <alignment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7" fillId="39" borderId="10" xfId="0" applyFont="1" applyFill="1" applyBorder="1" applyAlignment="1">
      <alignment horizontal="center"/>
    </xf>
    <xf numFmtId="0" fontId="32" fillId="0" borderId="0" xfId="0" applyFont="1" applyAlignment="1"/>
    <xf numFmtId="0" fontId="16" fillId="0" borderId="0" xfId="0" applyFont="1"/>
    <xf numFmtId="0" fontId="0" fillId="0" borderId="18" xfId="0" applyFont="1" applyBorder="1"/>
    <xf numFmtId="0" fontId="0" fillId="38" borderId="10" xfId="0" applyFill="1" applyBorder="1"/>
    <xf numFmtId="0" fontId="0" fillId="0" borderId="10" xfId="0" applyFont="1" applyBorder="1" applyAlignment="1">
      <alignment horizontal="center" vertical="center" wrapText="1"/>
    </xf>
    <xf numFmtId="0" fontId="0" fillId="41" borderId="10" xfId="0" applyFont="1" applyFill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20" fontId="0" fillId="0" borderId="10" xfId="0" applyNumberFormat="1" applyFont="1" applyBorder="1" applyAlignment="1">
      <alignment horizontal="center" vertical="center" wrapText="1"/>
    </xf>
    <xf numFmtId="20" fontId="0" fillId="41" borderId="10" xfId="0" applyNumberFormat="1" applyFont="1" applyFill="1" applyBorder="1" applyAlignment="1">
      <alignment horizontal="center" vertical="center" wrapText="1"/>
    </xf>
    <xf numFmtId="0" fontId="27" fillId="42" borderId="10" xfId="0" applyFont="1" applyFill="1" applyBorder="1" applyAlignment="1">
      <alignment horizontal="center"/>
    </xf>
    <xf numFmtId="20" fontId="27" fillId="42" borderId="10" xfId="0" applyNumberFormat="1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33" borderId="10" xfId="0" applyNumberFormat="1" applyFont="1" applyFill="1" applyBorder="1" applyAlignment="1">
      <alignment horizontal="center" vertical="center" wrapText="1"/>
    </xf>
    <xf numFmtId="0" fontId="24" fillId="36" borderId="10" xfId="42" applyFont="1" applyFill="1" applyBorder="1" applyAlignment="1">
      <alignment horizontal="center"/>
    </xf>
    <xf numFmtId="20" fontId="18" fillId="36" borderId="10" xfId="42" applyNumberFormat="1" applyFont="1" applyFill="1" applyBorder="1" applyAlignment="1">
      <alignment horizontal="center"/>
    </xf>
    <xf numFmtId="164" fontId="18" fillId="0" borderId="10" xfId="42" applyNumberFormat="1" applyFont="1" applyBorder="1" applyAlignment="1">
      <alignment horizontal="center"/>
    </xf>
    <xf numFmtId="20" fontId="18" fillId="36" borderId="10" xfId="42" applyNumberFormat="1" applyFill="1" applyBorder="1" applyAlignment="1">
      <alignment horizontal="center"/>
    </xf>
    <xf numFmtId="164" fontId="18" fillId="0" borderId="10" xfId="42" applyNumberFormat="1" applyBorder="1" applyAlignment="1">
      <alignment horizontal="center"/>
    </xf>
    <xf numFmtId="2" fontId="22" fillId="0" borderId="10" xfId="42" applyNumberFormat="1" applyFont="1" applyBorder="1" applyAlignment="1">
      <alignment horizontal="center"/>
    </xf>
    <xf numFmtId="2" fontId="18" fillId="0" borderId="10" xfId="42" quotePrefix="1" applyNumberFormat="1" applyFont="1" applyBorder="1" applyAlignment="1">
      <alignment horizontal="center"/>
    </xf>
    <xf numFmtId="2" fontId="18" fillId="0" borderId="12" xfId="42" quotePrefix="1" applyNumberFormat="1" applyFont="1" applyBorder="1" applyAlignment="1">
      <alignment horizontal="center"/>
    </xf>
    <xf numFmtId="164" fontId="22" fillId="0" borderId="10" xfId="42" quotePrefix="1" applyNumberFormat="1" applyFont="1" applyFill="1" applyBorder="1" applyAlignment="1">
      <alignment horizontal="center"/>
    </xf>
    <xf numFmtId="164" fontId="22" fillId="0" borderId="10" xfId="42" quotePrefix="1" applyNumberFormat="1" applyFont="1" applyBorder="1" applyAlignment="1">
      <alignment horizontal="center"/>
    </xf>
    <xf numFmtId="0" fontId="24" fillId="35" borderId="10" xfId="42" applyFont="1" applyFill="1" applyBorder="1"/>
    <xf numFmtId="164" fontId="18" fillId="0" borderId="23" xfId="42" applyNumberFormat="1" applyFont="1" applyBorder="1" applyAlignment="1">
      <alignment horizontal="center"/>
    </xf>
    <xf numFmtId="20" fontId="18" fillId="36" borderId="23" xfId="42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3" fillId="43" borderId="1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20" fontId="34" fillId="0" borderId="10" xfId="0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20" fontId="34" fillId="0" borderId="10" xfId="0" applyNumberFormat="1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20" fontId="34" fillId="0" borderId="10" xfId="0" applyNumberFormat="1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2" fontId="34" fillId="0" borderId="10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/>
    </xf>
    <xf numFmtId="20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0" fillId="0" borderId="10" xfId="0" applyFont="1" applyFill="1" applyBorder="1" applyAlignment="1">
      <alignment horizontal="center" vertical="center" wrapText="1"/>
    </xf>
    <xf numFmtId="20" fontId="0" fillId="0" borderId="10" xfId="0" applyNumberFormat="1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 vertical="center" wrapText="1"/>
    </xf>
    <xf numFmtId="0" fontId="27" fillId="42" borderId="10" xfId="0" applyFont="1" applyFill="1" applyBorder="1" applyAlignment="1">
      <alignment horizontal="center" vertical="center"/>
    </xf>
    <xf numFmtId="0" fontId="0" fillId="42" borderId="10" xfId="0" applyFont="1" applyFill="1" applyBorder="1" applyAlignment="1">
      <alignment horizontal="center" vertical="center"/>
    </xf>
    <xf numFmtId="0" fontId="16" fillId="42" borderId="10" xfId="0" applyFont="1" applyFill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20" fontId="0" fillId="37" borderId="10" xfId="0" applyNumberFormat="1" applyFont="1" applyFill="1" applyBorder="1" applyAlignment="1">
      <alignment horizontal="center" vertical="center" wrapText="1"/>
    </xf>
    <xf numFmtId="2" fontId="0" fillId="37" borderId="10" xfId="0" applyNumberFormat="1" applyFont="1" applyFill="1" applyBorder="1" applyAlignment="1">
      <alignment horizontal="center" vertical="center" wrapText="1"/>
    </xf>
    <xf numFmtId="0" fontId="0" fillId="37" borderId="0" xfId="0" applyFill="1"/>
    <xf numFmtId="0" fontId="0" fillId="37" borderId="10" xfId="0" applyFont="1" applyFill="1" applyBorder="1" applyAlignment="1">
      <alignment horizontal="center" vertical="center" wrapText="1"/>
    </xf>
    <xf numFmtId="0" fontId="0" fillId="37" borderId="10" xfId="0" applyFont="1" applyFill="1" applyBorder="1" applyAlignment="1">
      <alignment horizontal="center"/>
    </xf>
    <xf numFmtId="0" fontId="0" fillId="37" borderId="0" xfId="0" applyFont="1" applyFill="1"/>
    <xf numFmtId="2" fontId="0" fillId="37" borderId="1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left"/>
    </xf>
    <xf numFmtId="22" fontId="0" fillId="33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22" fontId="0" fillId="0" borderId="0" xfId="0" applyNumberFormat="1" applyFill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/>
    <xf numFmtId="47" fontId="0" fillId="0" borderId="0" xfId="0" applyNumberFormat="1"/>
    <xf numFmtId="165" fontId="0" fillId="0" borderId="0" xfId="0" applyNumberFormat="1"/>
    <xf numFmtId="47" fontId="0" fillId="33" borderId="0" xfId="0" applyNumberFormat="1" applyFill="1"/>
    <xf numFmtId="165" fontId="0" fillId="33" borderId="0" xfId="0" applyNumberFormat="1" applyFill="1"/>
    <xf numFmtId="20" fontId="1" fillId="0" borderId="10" xfId="0" applyNumberFormat="1" applyFont="1" applyBorder="1" applyAlignment="1">
      <alignment horizontal="center"/>
    </xf>
    <xf numFmtId="20" fontId="1" fillId="33" borderId="10" xfId="0" applyNumberFormat="1" applyFont="1" applyFill="1" applyBorder="1" applyAlignment="1">
      <alignment horizontal="center"/>
    </xf>
    <xf numFmtId="20" fontId="1" fillId="0" borderId="10" xfId="0" applyNumberFormat="1" applyFont="1" applyFill="1" applyBorder="1" applyAlignment="1">
      <alignment horizontal="center"/>
    </xf>
    <xf numFmtId="0" fontId="17" fillId="39" borderId="10" xfId="0" applyFont="1" applyFill="1" applyBorder="1" applyAlignment="1">
      <alignment horizontal="center"/>
    </xf>
    <xf numFmtId="0" fontId="17" fillId="39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2" fontId="18" fillId="34" borderId="10" xfId="42" applyNumberFormat="1" applyFont="1" applyFill="1" applyBorder="1" applyAlignment="1">
      <alignment horizontal="center" vertic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0" fillId="33" borderId="10" xfId="0" applyFont="1" applyFill="1" applyBorder="1" applyAlignment="1">
      <alignment horizontal="center" vertical="center" wrapText="1"/>
    </xf>
    <xf numFmtId="20" fontId="0" fillId="33" borderId="10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66" fontId="0" fillId="33" borderId="10" xfId="0" applyNumberFormat="1" applyFont="1" applyFill="1" applyBorder="1" applyAlignment="1">
      <alignment horizontal="center" vertical="center" wrapText="1"/>
    </xf>
    <xf numFmtId="166" fontId="0" fillId="0" borderId="10" xfId="0" applyNumberFormat="1" applyFont="1" applyBorder="1" applyAlignment="1">
      <alignment horizontal="center" vertical="center" wrapText="1"/>
    </xf>
    <xf numFmtId="166" fontId="0" fillId="41" borderId="10" xfId="0" applyNumberFormat="1" applyFont="1" applyFill="1" applyBorder="1" applyAlignment="1">
      <alignment horizontal="center" vertical="center" wrapText="1"/>
    </xf>
    <xf numFmtId="166" fontId="0" fillId="37" borderId="10" xfId="0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>
      <alignment horizontal="center" vertical="center" wrapText="1"/>
    </xf>
    <xf numFmtId="0" fontId="0" fillId="37" borderId="10" xfId="0" applyFont="1" applyFill="1" applyBorder="1" applyAlignment="1">
      <alignment vertical="center" wrapText="1"/>
    </xf>
    <xf numFmtId="2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0" fillId="40" borderId="10" xfId="0" applyFont="1" applyFill="1" applyBorder="1" applyAlignment="1">
      <alignment horizontal="center" vertical="center"/>
    </xf>
    <xf numFmtId="0" fontId="27" fillId="40" borderId="10" xfId="0" applyFont="1" applyFill="1" applyBorder="1" applyAlignment="1">
      <alignment horizontal="center" vertical="center"/>
    </xf>
    <xf numFmtId="2" fontId="16" fillId="38" borderId="10" xfId="0" applyNumberFormat="1" applyFont="1" applyFill="1" applyBorder="1" applyAlignment="1">
      <alignment horizont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8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66" fontId="0" fillId="0" borderId="20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166" fontId="0" fillId="0" borderId="22" xfId="0" applyNumberFormat="1" applyFont="1" applyBorder="1" applyAlignment="1">
      <alignment horizontal="center" vertical="center"/>
    </xf>
    <xf numFmtId="166" fontId="0" fillId="0" borderId="21" xfId="0" applyNumberFormat="1" applyFont="1" applyBorder="1" applyAlignment="1">
      <alignment horizontal="center" vertical="center"/>
    </xf>
    <xf numFmtId="166" fontId="0" fillId="0" borderId="17" xfId="0" applyNumberFormat="1" applyFont="1" applyBorder="1" applyAlignment="1">
      <alignment horizontal="center" vertical="center"/>
    </xf>
    <xf numFmtId="166" fontId="0" fillId="0" borderId="16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/>
    </xf>
    <xf numFmtId="2" fontId="0" fillId="0" borderId="10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24" fillId="36" borderId="10" xfId="42" applyFont="1" applyFill="1" applyBorder="1" applyAlignment="1">
      <alignment horizontal="center" vertical="center"/>
    </xf>
    <xf numFmtId="0" fontId="23" fillId="36" borderId="13" xfId="42" applyFont="1" applyFill="1" applyBorder="1" applyAlignment="1">
      <alignment horizontal="center"/>
    </xf>
    <xf numFmtId="0" fontId="23" fillId="36" borderId="14" xfId="42" applyFont="1" applyFill="1" applyBorder="1" applyAlignment="1">
      <alignment horizontal="center"/>
    </xf>
    <xf numFmtId="0" fontId="23" fillId="36" borderId="12" xfId="42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24" fillId="36" borderId="20" xfId="42" applyFont="1" applyFill="1" applyBorder="1" applyAlignment="1">
      <alignment horizontal="center"/>
    </xf>
    <xf numFmtId="0" fontId="24" fillId="36" borderId="19" xfId="42" applyFont="1" applyFill="1" applyBorder="1" applyAlignment="1">
      <alignment horizontal="center"/>
    </xf>
    <xf numFmtId="0" fontId="24" fillId="36" borderId="17" xfId="42" applyFont="1" applyFill="1" applyBorder="1" applyAlignment="1">
      <alignment horizontal="center"/>
    </xf>
    <xf numFmtId="0" fontId="24" fillId="36" borderId="16" xfId="42" applyFont="1" applyFill="1" applyBorder="1" applyAlignment="1">
      <alignment horizontal="center"/>
    </xf>
    <xf numFmtId="0" fontId="23" fillId="0" borderId="13" xfId="42" applyFont="1" applyBorder="1" applyAlignment="1">
      <alignment horizontal="left"/>
    </xf>
    <xf numFmtId="0" fontId="23" fillId="0" borderId="12" xfId="42" applyFont="1" applyBorder="1" applyAlignment="1">
      <alignment horizontal="left"/>
    </xf>
    <xf numFmtId="0" fontId="23" fillId="0" borderId="13" xfId="42" quotePrefix="1" applyFont="1" applyBorder="1" applyAlignment="1">
      <alignment horizontal="left"/>
    </xf>
    <xf numFmtId="0" fontId="23" fillId="0" borderId="12" xfId="42" quotePrefix="1" applyFont="1" applyBorder="1" applyAlignment="1">
      <alignment horizontal="left"/>
    </xf>
    <xf numFmtId="0" fontId="24" fillId="0" borderId="13" xfId="42" applyFont="1" applyBorder="1" applyAlignment="1">
      <alignment horizontal="center"/>
    </xf>
    <xf numFmtId="0" fontId="24" fillId="0" borderId="14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24" fillId="36" borderId="13" xfId="42" applyFont="1" applyFill="1" applyBorder="1" applyAlignment="1">
      <alignment horizontal="center"/>
    </xf>
    <xf numFmtId="0" fontId="24" fillId="36" borderId="14" xfId="42" applyFont="1" applyFill="1" applyBorder="1" applyAlignment="1">
      <alignment horizontal="center"/>
    </xf>
    <xf numFmtId="0" fontId="24" fillId="36" borderId="12" xfId="42" applyFont="1" applyFill="1" applyBorder="1" applyAlignment="1">
      <alignment horizontal="center"/>
    </xf>
    <xf numFmtId="0" fontId="24" fillId="0" borderId="13" xfId="42" applyFont="1" applyBorder="1" applyAlignment="1">
      <alignment horizontal="left"/>
    </xf>
    <xf numFmtId="0" fontId="24" fillId="0" borderId="12" xfId="42" applyFont="1" applyBorder="1" applyAlignment="1">
      <alignment horizontal="left"/>
    </xf>
    <xf numFmtId="0" fontId="21" fillId="0" borderId="0" xfId="42" quotePrefix="1" applyFont="1" applyBorder="1" applyAlignment="1">
      <alignment horizontal="left" vertical="center"/>
    </xf>
    <xf numFmtId="0" fontId="25" fillId="36" borderId="13" xfId="42" applyFont="1" applyFill="1" applyBorder="1" applyAlignment="1">
      <alignment horizontal="center"/>
    </xf>
    <xf numFmtId="0" fontId="25" fillId="36" borderId="14" xfId="42" applyFont="1" applyFill="1" applyBorder="1" applyAlignment="1">
      <alignment horizontal="center"/>
    </xf>
    <xf numFmtId="0" fontId="25" fillId="36" borderId="12" xfId="42" applyFont="1" applyFill="1" applyBorder="1" applyAlignment="1">
      <alignment horizontal="center"/>
    </xf>
    <xf numFmtId="0" fontId="21" fillId="0" borderId="11" xfId="42" applyFont="1" applyBorder="1" applyAlignment="1">
      <alignment horizontal="left" vertical="center"/>
    </xf>
    <xf numFmtId="0" fontId="21" fillId="0" borderId="0" xfId="42" applyFont="1" applyBorder="1" applyAlignment="1">
      <alignment horizontal="left" vertical="center"/>
    </xf>
    <xf numFmtId="0" fontId="18" fillId="0" borderId="13" xfId="42" applyFont="1" applyBorder="1" applyAlignment="1">
      <alignment horizontal="center"/>
    </xf>
    <xf numFmtId="0" fontId="18" fillId="0" borderId="14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25" fillId="35" borderId="13" xfId="42" applyFont="1" applyFill="1" applyBorder="1" applyAlignment="1">
      <alignment horizontal="center"/>
    </xf>
    <xf numFmtId="0" fontId="25" fillId="35" borderId="12" xfId="42" applyFont="1" applyFill="1" applyBorder="1" applyAlignment="1">
      <alignment horizontal="center"/>
    </xf>
    <xf numFmtId="0" fontId="33" fillId="43" borderId="10" xfId="0" applyFont="1" applyFill="1" applyBorder="1" applyAlignment="1">
      <alignment horizontal="center" vertical="center"/>
    </xf>
    <xf numFmtId="0" fontId="33" fillId="43" borderId="10" xfId="0" applyFont="1" applyFill="1" applyBorder="1" applyAlignment="1">
      <alignment horizontal="center" vertical="center" wrapText="1"/>
    </xf>
    <xf numFmtId="47" fontId="0" fillId="0" borderId="0" xfId="0" applyNumberFormat="1" applyFill="1"/>
    <xf numFmtId="0" fontId="0" fillId="0" borderId="0" xfId="0" applyFill="1"/>
    <xf numFmtId="165" fontId="0" fillId="0" borderId="0" xfId="0" applyNumberFormat="1" applyFill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1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43" xr:uid="{00000000-0005-0000-0000-00002A000000}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0740093416179"/>
          <c:y val="4.7273708001438854E-2"/>
          <c:w val="0.80485894538636349"/>
          <c:h val="0.639913763552275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ER'!$A$4:$A$24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ER'!$B$4:$B$24</c:f>
              <c:numCache>
                <c:formatCode>General</c:formatCode>
                <c:ptCount val="21"/>
                <c:pt idx="0">
                  <c:v>13.73</c:v>
                </c:pt>
                <c:pt idx="1">
                  <c:v>13.72</c:v>
                </c:pt>
                <c:pt idx="2">
                  <c:v>13.73</c:v>
                </c:pt>
                <c:pt idx="3">
                  <c:v>13.74</c:v>
                </c:pt>
                <c:pt idx="4">
                  <c:v>13.74</c:v>
                </c:pt>
                <c:pt idx="5">
                  <c:v>13.8</c:v>
                </c:pt>
                <c:pt idx="6">
                  <c:v>13.82</c:v>
                </c:pt>
                <c:pt idx="7">
                  <c:v>13.81</c:v>
                </c:pt>
                <c:pt idx="8">
                  <c:v>13.81</c:v>
                </c:pt>
                <c:pt idx="9">
                  <c:v>13.83</c:v>
                </c:pt>
                <c:pt idx="10">
                  <c:v>13.85</c:v>
                </c:pt>
                <c:pt idx="11">
                  <c:v>13.83</c:v>
                </c:pt>
                <c:pt idx="12">
                  <c:v>13.86</c:v>
                </c:pt>
                <c:pt idx="13">
                  <c:v>13.87</c:v>
                </c:pt>
                <c:pt idx="14">
                  <c:v>13.87</c:v>
                </c:pt>
                <c:pt idx="15">
                  <c:v>13.92</c:v>
                </c:pt>
                <c:pt idx="16">
                  <c:v>13.94</c:v>
                </c:pt>
                <c:pt idx="17">
                  <c:v>13.92</c:v>
                </c:pt>
                <c:pt idx="18">
                  <c:v>13.93</c:v>
                </c:pt>
                <c:pt idx="19">
                  <c:v>13.94</c:v>
                </c:pt>
                <c:pt idx="20">
                  <c:v>13.93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DB-4D8B-BEC5-126608F81ECB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ER'!$A$4:$A$24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ER'!$C$4:$C$24</c:f>
              <c:numCache>
                <c:formatCode>General</c:formatCode>
                <c:ptCount val="21"/>
                <c:pt idx="0">
                  <c:v>13.63</c:v>
                </c:pt>
                <c:pt idx="1">
                  <c:v>13.63</c:v>
                </c:pt>
                <c:pt idx="2">
                  <c:v>13.63</c:v>
                </c:pt>
                <c:pt idx="3">
                  <c:v>13.63</c:v>
                </c:pt>
                <c:pt idx="4">
                  <c:v>13.7</c:v>
                </c:pt>
                <c:pt idx="5">
                  <c:v>13.73</c:v>
                </c:pt>
                <c:pt idx="6">
                  <c:v>13.73</c:v>
                </c:pt>
                <c:pt idx="7">
                  <c:v>13.73</c:v>
                </c:pt>
                <c:pt idx="8">
                  <c:v>13.73</c:v>
                </c:pt>
                <c:pt idx="9">
                  <c:v>13.73</c:v>
                </c:pt>
                <c:pt idx="10">
                  <c:v>13.73</c:v>
                </c:pt>
                <c:pt idx="11">
                  <c:v>13.73</c:v>
                </c:pt>
                <c:pt idx="12">
                  <c:v>13.74</c:v>
                </c:pt>
                <c:pt idx="13">
                  <c:v>13.75</c:v>
                </c:pt>
                <c:pt idx="14">
                  <c:v>13.83</c:v>
                </c:pt>
                <c:pt idx="15">
                  <c:v>13.83</c:v>
                </c:pt>
                <c:pt idx="16">
                  <c:v>13.83</c:v>
                </c:pt>
                <c:pt idx="17">
                  <c:v>13.83</c:v>
                </c:pt>
                <c:pt idx="18">
                  <c:v>13.83</c:v>
                </c:pt>
                <c:pt idx="19">
                  <c:v>13.83</c:v>
                </c:pt>
                <c:pt idx="20">
                  <c:v>13.89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B-4D8B-BEC5-126608F81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17344"/>
        <c:axId val="447922264"/>
      </c:lineChart>
      <c:catAx>
        <c:axId val="447917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22264"/>
        <c:crosses val="autoZero"/>
        <c:auto val="1"/>
        <c:lblAlgn val="ctr"/>
        <c:lblOffset val="100"/>
        <c:noMultiLvlLbl val="0"/>
      </c:catAx>
      <c:valAx>
        <c:axId val="44792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</a:t>
                </a:r>
                <a:r>
                  <a:rPr lang="en-US" baseline="-25000"/>
                  <a:t>2 </a:t>
                </a:r>
                <a:r>
                  <a:rPr lang="en-US" baseline="0"/>
                  <a:t>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1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086418752540255"/>
          <c:y val="0.88302379826816479"/>
          <c:w val="0.67273523496837551"/>
          <c:h val="7.19859796401580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98082402639236"/>
          <c:y val="5.4020882145151057E-2"/>
          <c:w val="0.80481755801434618"/>
          <c:h val="0.622525509109111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ER'!$A$193:$A$213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ER'!$B$193:$B$213</c:f>
              <c:numCache>
                <c:formatCode>General</c:formatCode>
                <c:ptCount val="21"/>
                <c:pt idx="0">
                  <c:v>14.67</c:v>
                </c:pt>
                <c:pt idx="1">
                  <c:v>14.67</c:v>
                </c:pt>
                <c:pt idx="2">
                  <c:v>14.67</c:v>
                </c:pt>
                <c:pt idx="3">
                  <c:v>14.64</c:v>
                </c:pt>
                <c:pt idx="4">
                  <c:v>14.62</c:v>
                </c:pt>
                <c:pt idx="5">
                  <c:v>14.6</c:v>
                </c:pt>
                <c:pt idx="6">
                  <c:v>14.54</c:v>
                </c:pt>
                <c:pt idx="7">
                  <c:v>14.53</c:v>
                </c:pt>
                <c:pt idx="8">
                  <c:v>14.56</c:v>
                </c:pt>
                <c:pt idx="9">
                  <c:v>14.52</c:v>
                </c:pt>
                <c:pt idx="10">
                  <c:v>14.48</c:v>
                </c:pt>
                <c:pt idx="11">
                  <c:v>14.47</c:v>
                </c:pt>
                <c:pt idx="12">
                  <c:v>14.48</c:v>
                </c:pt>
                <c:pt idx="13">
                  <c:v>14.46</c:v>
                </c:pt>
                <c:pt idx="14">
                  <c:v>14.43</c:v>
                </c:pt>
                <c:pt idx="15">
                  <c:v>14.39</c:v>
                </c:pt>
                <c:pt idx="16">
                  <c:v>14.4</c:v>
                </c:pt>
                <c:pt idx="17">
                  <c:v>14.41</c:v>
                </c:pt>
                <c:pt idx="18">
                  <c:v>14.39</c:v>
                </c:pt>
                <c:pt idx="19">
                  <c:v>14.35</c:v>
                </c:pt>
                <c:pt idx="20">
                  <c:v>14.42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2-404B-AA35-113263972E1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ER'!$A$193:$A$213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ER'!$C$193:$C$213</c:f>
              <c:numCache>
                <c:formatCode>General</c:formatCode>
                <c:ptCount val="21"/>
                <c:pt idx="0">
                  <c:v>14.73</c:v>
                </c:pt>
                <c:pt idx="1">
                  <c:v>14.72</c:v>
                </c:pt>
                <c:pt idx="2">
                  <c:v>14.71</c:v>
                </c:pt>
                <c:pt idx="3">
                  <c:v>14.71</c:v>
                </c:pt>
                <c:pt idx="4">
                  <c:v>14.67</c:v>
                </c:pt>
                <c:pt idx="5">
                  <c:v>14.62</c:v>
                </c:pt>
                <c:pt idx="6">
                  <c:v>14.61</c:v>
                </c:pt>
                <c:pt idx="7">
                  <c:v>14.61</c:v>
                </c:pt>
                <c:pt idx="8">
                  <c:v>14.62</c:v>
                </c:pt>
                <c:pt idx="9">
                  <c:v>14.53</c:v>
                </c:pt>
                <c:pt idx="10">
                  <c:v>14.52</c:v>
                </c:pt>
                <c:pt idx="11">
                  <c:v>14.57</c:v>
                </c:pt>
                <c:pt idx="12">
                  <c:v>14.52</c:v>
                </c:pt>
                <c:pt idx="13">
                  <c:v>14.49</c:v>
                </c:pt>
                <c:pt idx="14">
                  <c:v>14.42</c:v>
                </c:pt>
                <c:pt idx="15">
                  <c:v>14.45</c:v>
                </c:pt>
                <c:pt idx="16">
                  <c:v>14.49</c:v>
                </c:pt>
                <c:pt idx="17">
                  <c:v>14.45</c:v>
                </c:pt>
                <c:pt idx="18">
                  <c:v>14.42</c:v>
                </c:pt>
                <c:pt idx="19">
                  <c:v>14.49</c:v>
                </c:pt>
                <c:pt idx="20">
                  <c:v>14.54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82-46E8-9CC4-1EF49FA88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99720"/>
        <c:axId val="453492832"/>
      </c:lineChart>
      <c:catAx>
        <c:axId val="453499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2832"/>
        <c:crosses val="autoZero"/>
        <c:auto val="1"/>
        <c:lblAlgn val="ctr"/>
        <c:lblOffset val="100"/>
        <c:noMultiLvlLbl val="0"/>
      </c:catAx>
      <c:valAx>
        <c:axId val="45349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082528028917456"/>
          <c:y val="0.89840323243634956"/>
          <c:w val="0.61169302011855808"/>
          <c:h val="7.7349241329493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64019695150074"/>
          <c:y val="0.17804972085410706"/>
          <c:w val="0.82360401872646405"/>
          <c:h val="0.5057753149604811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ER'!$A$214:$A$234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ER'!$B$214:$B$234</c:f>
              <c:numCache>
                <c:formatCode>General</c:formatCode>
                <c:ptCount val="21"/>
                <c:pt idx="0">
                  <c:v>14.49</c:v>
                </c:pt>
                <c:pt idx="1">
                  <c:v>14.48</c:v>
                </c:pt>
                <c:pt idx="2">
                  <c:v>14.52</c:v>
                </c:pt>
                <c:pt idx="3">
                  <c:v>14.57</c:v>
                </c:pt>
                <c:pt idx="4">
                  <c:v>14.6</c:v>
                </c:pt>
                <c:pt idx="5">
                  <c:v>14.62</c:v>
                </c:pt>
                <c:pt idx="6">
                  <c:v>14.66</c:v>
                </c:pt>
                <c:pt idx="7">
                  <c:v>14.66</c:v>
                </c:pt>
                <c:pt idx="8">
                  <c:v>14.67</c:v>
                </c:pt>
                <c:pt idx="9">
                  <c:v>14.65</c:v>
                </c:pt>
                <c:pt idx="10">
                  <c:v>14.66</c:v>
                </c:pt>
                <c:pt idx="11">
                  <c:v>14.67</c:v>
                </c:pt>
                <c:pt idx="12">
                  <c:v>14.68</c:v>
                </c:pt>
                <c:pt idx="13">
                  <c:v>14.67</c:v>
                </c:pt>
                <c:pt idx="14">
                  <c:v>14.68</c:v>
                </c:pt>
                <c:pt idx="15">
                  <c:v>14.67</c:v>
                </c:pt>
                <c:pt idx="16">
                  <c:v>14.67</c:v>
                </c:pt>
                <c:pt idx="17">
                  <c:v>14.7</c:v>
                </c:pt>
                <c:pt idx="18">
                  <c:v>14.69</c:v>
                </c:pt>
                <c:pt idx="19">
                  <c:v>14.67</c:v>
                </c:pt>
                <c:pt idx="20">
                  <c:v>14.67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9-47DC-A186-542E291C644D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ER'!$A$214:$A$234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ER'!$C$214:$C$234</c:f>
              <c:numCache>
                <c:formatCode>General</c:formatCode>
                <c:ptCount val="21"/>
                <c:pt idx="0">
                  <c:v>14.52</c:v>
                </c:pt>
                <c:pt idx="1">
                  <c:v>14.62</c:v>
                </c:pt>
                <c:pt idx="2">
                  <c:v>14.66</c:v>
                </c:pt>
                <c:pt idx="3">
                  <c:v>14.69</c:v>
                </c:pt>
                <c:pt idx="4">
                  <c:v>14.71</c:v>
                </c:pt>
                <c:pt idx="5">
                  <c:v>14.75</c:v>
                </c:pt>
                <c:pt idx="6">
                  <c:v>14.72</c:v>
                </c:pt>
                <c:pt idx="7">
                  <c:v>14.71</c:v>
                </c:pt>
                <c:pt idx="8">
                  <c:v>14.71</c:v>
                </c:pt>
                <c:pt idx="9">
                  <c:v>14.72</c:v>
                </c:pt>
                <c:pt idx="10">
                  <c:v>14.79</c:v>
                </c:pt>
                <c:pt idx="11">
                  <c:v>14.77</c:v>
                </c:pt>
                <c:pt idx="12">
                  <c:v>14.78</c:v>
                </c:pt>
                <c:pt idx="13">
                  <c:v>14.79</c:v>
                </c:pt>
                <c:pt idx="14">
                  <c:v>14.8</c:v>
                </c:pt>
                <c:pt idx="15">
                  <c:v>14.76</c:v>
                </c:pt>
                <c:pt idx="16">
                  <c:v>14.81</c:v>
                </c:pt>
                <c:pt idx="17">
                  <c:v>14.81</c:v>
                </c:pt>
                <c:pt idx="18">
                  <c:v>14.72</c:v>
                </c:pt>
                <c:pt idx="19">
                  <c:v>14.76</c:v>
                </c:pt>
                <c:pt idx="20">
                  <c:v>14.76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56-41F7-8F70-BFE14022C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293512"/>
        <c:axId val="457293840"/>
      </c:lineChart>
      <c:catAx>
        <c:axId val="457293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840"/>
        <c:crosses val="autoZero"/>
        <c:auto val="1"/>
        <c:lblAlgn val="ctr"/>
        <c:lblOffset val="100"/>
        <c:noMultiLvlLbl val="0"/>
      </c:catAx>
      <c:valAx>
        <c:axId val="45729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153734890422884"/>
          <c:y val="0.89903914846328015"/>
          <c:w val="0.60274402359191015"/>
          <c:h val="8.0409136783377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13643301118416"/>
          <c:y val="5.2805275538078955E-2"/>
          <c:w val="0.85530802479963919"/>
          <c:h val="0.6118177223878870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ER'!$A$235:$A$255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ER'!$B$235:$B$255</c:f>
              <c:numCache>
                <c:formatCode>General</c:formatCode>
                <c:ptCount val="21"/>
                <c:pt idx="0">
                  <c:v>14.68</c:v>
                </c:pt>
                <c:pt idx="1">
                  <c:v>14.68</c:v>
                </c:pt>
                <c:pt idx="2">
                  <c:v>14.69</c:v>
                </c:pt>
                <c:pt idx="3">
                  <c:v>14.68</c:v>
                </c:pt>
                <c:pt idx="4">
                  <c:v>14.67</c:v>
                </c:pt>
                <c:pt idx="5">
                  <c:v>14.68</c:v>
                </c:pt>
                <c:pt idx="6">
                  <c:v>14.68</c:v>
                </c:pt>
                <c:pt idx="7">
                  <c:v>14.68</c:v>
                </c:pt>
                <c:pt idx="8">
                  <c:v>14.67</c:v>
                </c:pt>
                <c:pt idx="9">
                  <c:v>14.67</c:v>
                </c:pt>
                <c:pt idx="10">
                  <c:v>14.67</c:v>
                </c:pt>
                <c:pt idx="11">
                  <c:v>14.67</c:v>
                </c:pt>
                <c:pt idx="12">
                  <c:v>14.66</c:v>
                </c:pt>
                <c:pt idx="13">
                  <c:v>14.67</c:v>
                </c:pt>
                <c:pt idx="14">
                  <c:v>14.67</c:v>
                </c:pt>
                <c:pt idx="15">
                  <c:v>14.67</c:v>
                </c:pt>
                <c:pt idx="16">
                  <c:v>14.83</c:v>
                </c:pt>
                <c:pt idx="17">
                  <c:v>15.01</c:v>
                </c:pt>
                <c:pt idx="18">
                  <c:v>14.94</c:v>
                </c:pt>
                <c:pt idx="19">
                  <c:v>14.88</c:v>
                </c:pt>
                <c:pt idx="20">
                  <c:v>14.85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AE-49B5-9539-D6F2B0396B9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ER'!$A$235:$A$255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ER'!$C$235:$C$255</c:f>
              <c:numCache>
                <c:formatCode>General</c:formatCode>
                <c:ptCount val="21"/>
                <c:pt idx="0">
                  <c:v>14.76</c:v>
                </c:pt>
                <c:pt idx="1">
                  <c:v>14.81</c:v>
                </c:pt>
                <c:pt idx="2">
                  <c:v>14.75</c:v>
                </c:pt>
                <c:pt idx="3">
                  <c:v>14.75</c:v>
                </c:pt>
                <c:pt idx="4">
                  <c:v>14.8</c:v>
                </c:pt>
                <c:pt idx="5">
                  <c:v>14.81</c:v>
                </c:pt>
                <c:pt idx="6">
                  <c:v>14.74</c:v>
                </c:pt>
                <c:pt idx="7">
                  <c:v>14.71</c:v>
                </c:pt>
                <c:pt idx="8">
                  <c:v>14.77</c:v>
                </c:pt>
                <c:pt idx="9">
                  <c:v>14.72</c:v>
                </c:pt>
                <c:pt idx="10">
                  <c:v>14.79</c:v>
                </c:pt>
                <c:pt idx="11">
                  <c:v>14.75</c:v>
                </c:pt>
                <c:pt idx="12">
                  <c:v>14.8</c:v>
                </c:pt>
                <c:pt idx="13">
                  <c:v>14.81</c:v>
                </c:pt>
                <c:pt idx="14">
                  <c:v>14.81</c:v>
                </c:pt>
                <c:pt idx="15">
                  <c:v>14.97</c:v>
                </c:pt>
                <c:pt idx="16">
                  <c:v>15.16</c:v>
                </c:pt>
                <c:pt idx="17">
                  <c:v>15.05</c:v>
                </c:pt>
                <c:pt idx="18">
                  <c:v>14.97</c:v>
                </c:pt>
                <c:pt idx="19">
                  <c:v>14.96</c:v>
                </c:pt>
                <c:pt idx="20">
                  <c:v>14.89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4-435C-9767-F77AA607D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931008"/>
        <c:axId val="456936584"/>
      </c:lineChart>
      <c:catAx>
        <c:axId val="45693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6584"/>
        <c:crosses val="autoZero"/>
        <c:auto val="1"/>
        <c:lblAlgn val="ctr"/>
        <c:lblOffset val="100"/>
        <c:noMultiLvlLbl val="0"/>
      </c:catAx>
      <c:valAx>
        <c:axId val="45693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613882058669259"/>
          <c:y val="0.88463767151792316"/>
          <c:w val="0.64663904346498535"/>
          <c:h val="7.5608687582898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ER'!$N$2:$N$13</c:f>
              <c:numCache>
                <c:formatCode>0.00</c:formatCode>
                <c:ptCount val="12"/>
                <c:pt idx="0">
                  <c:v>13.813484542807378</c:v>
                </c:pt>
                <c:pt idx="1">
                  <c:v>14.02202685254302</c:v>
                </c:pt>
                <c:pt idx="2">
                  <c:v>14.214118028796038</c:v>
                </c:pt>
                <c:pt idx="3">
                  <c:v>14.552817835791286</c:v>
                </c:pt>
                <c:pt idx="4">
                  <c:v>14.667491913302529</c:v>
                </c:pt>
                <c:pt idx="5">
                  <c:v>14.400886779510561</c:v>
                </c:pt>
                <c:pt idx="6">
                  <c:v>14.220408168068809</c:v>
                </c:pt>
                <c:pt idx="7">
                  <c:v>14.480723162588017</c:v>
                </c:pt>
                <c:pt idx="8">
                  <c:v>14.565398114336821</c:v>
                </c:pt>
                <c:pt idx="9">
                  <c:v>14.496206582336368</c:v>
                </c:pt>
                <c:pt idx="10">
                  <c:v>14.62442865212742</c:v>
                </c:pt>
                <c:pt idx="11">
                  <c:v>14.718780741218954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93-46D6-8932-59B8B173080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ER'!$O$2:$O$13</c:f>
              <c:numCache>
                <c:formatCode>0.00</c:formatCode>
                <c:ptCount val="12"/>
                <c:pt idx="0">
                  <c:v>13.725238095238094</c:v>
                </c:pt>
                <c:pt idx="1">
                  <c:v>13.97904761904762</c:v>
                </c:pt>
                <c:pt idx="2">
                  <c:v>14.153809523809525</c:v>
                </c:pt>
                <c:pt idx="3">
                  <c:v>14.588571428571429</c:v>
                </c:pt>
                <c:pt idx="4">
                  <c:v>14.794285714285717</c:v>
                </c:pt>
                <c:pt idx="5">
                  <c:v>14.516190476190477</c:v>
                </c:pt>
                <c:pt idx="6">
                  <c:v>14.276666666666669</c:v>
                </c:pt>
                <c:pt idx="7">
                  <c:v>14.529523809523807</c:v>
                </c:pt>
                <c:pt idx="8">
                  <c:v>14.631428571428577</c:v>
                </c:pt>
                <c:pt idx="9">
                  <c:v>14.587619047619048</c:v>
                </c:pt>
                <c:pt idx="10">
                  <c:v>14.708095238095241</c:v>
                </c:pt>
                <c:pt idx="11">
                  <c:v>14.821428571428577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93-46D6-8932-59B8B1730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046568"/>
        <c:axId val="567052800"/>
      </c:scatterChart>
      <c:valAx>
        <c:axId val="567046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52800"/>
        <c:crosses val="autoZero"/>
        <c:crossBetween val="midCat"/>
      </c:valAx>
      <c:valAx>
        <c:axId val="5670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46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70664916885389"/>
          <c:y val="0.57002260134149885"/>
          <c:w val="0.21920034995625548"/>
          <c:h val="0.193866287547389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48235852437265"/>
          <c:y val="0.11579162774144759"/>
          <c:w val="0.65057694356471119"/>
          <c:h val="0.60932100878694506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TR'!$B$3:$B$23</c:f>
              <c:numCache>
                <c:formatCode>0</c:formatCode>
                <c:ptCount val="21"/>
                <c:pt idx="0">
                  <c:v>13.73</c:v>
                </c:pt>
                <c:pt idx="1">
                  <c:v>13.72</c:v>
                </c:pt>
                <c:pt idx="2">
                  <c:v>13.73</c:v>
                </c:pt>
                <c:pt idx="3">
                  <c:v>13.74</c:v>
                </c:pt>
                <c:pt idx="4">
                  <c:v>13.74</c:v>
                </c:pt>
                <c:pt idx="5">
                  <c:v>13.8</c:v>
                </c:pt>
                <c:pt idx="6">
                  <c:v>13.82</c:v>
                </c:pt>
                <c:pt idx="7">
                  <c:v>13.81</c:v>
                </c:pt>
                <c:pt idx="8">
                  <c:v>13.81</c:v>
                </c:pt>
                <c:pt idx="9">
                  <c:v>13.83</c:v>
                </c:pt>
                <c:pt idx="10">
                  <c:v>13.85</c:v>
                </c:pt>
                <c:pt idx="11">
                  <c:v>13.83</c:v>
                </c:pt>
                <c:pt idx="12">
                  <c:v>13.86</c:v>
                </c:pt>
                <c:pt idx="13">
                  <c:v>13.87</c:v>
                </c:pt>
                <c:pt idx="14">
                  <c:v>13.87</c:v>
                </c:pt>
                <c:pt idx="15">
                  <c:v>13.92</c:v>
                </c:pt>
                <c:pt idx="16">
                  <c:v>13.94</c:v>
                </c:pt>
                <c:pt idx="17">
                  <c:v>13.92</c:v>
                </c:pt>
                <c:pt idx="18">
                  <c:v>13.93</c:v>
                </c:pt>
                <c:pt idx="19">
                  <c:v>13.94</c:v>
                </c:pt>
                <c:pt idx="20">
                  <c:v>13.93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B2-4F82-8CE6-FFF492A9E12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TR'!$C$3:$C$23</c:f>
              <c:numCache>
                <c:formatCode>0.00</c:formatCode>
                <c:ptCount val="21"/>
                <c:pt idx="0">
                  <c:v>13.63</c:v>
                </c:pt>
                <c:pt idx="1">
                  <c:v>13.63</c:v>
                </c:pt>
                <c:pt idx="2">
                  <c:v>13.63</c:v>
                </c:pt>
                <c:pt idx="3">
                  <c:v>13.63</c:v>
                </c:pt>
                <c:pt idx="4">
                  <c:v>13.7</c:v>
                </c:pt>
                <c:pt idx="5">
                  <c:v>13.73</c:v>
                </c:pt>
                <c:pt idx="6">
                  <c:v>13.73</c:v>
                </c:pt>
                <c:pt idx="7">
                  <c:v>13.73</c:v>
                </c:pt>
                <c:pt idx="8">
                  <c:v>13.73</c:v>
                </c:pt>
                <c:pt idx="9">
                  <c:v>13.73</c:v>
                </c:pt>
                <c:pt idx="10">
                  <c:v>13.73</c:v>
                </c:pt>
                <c:pt idx="11">
                  <c:v>13.73</c:v>
                </c:pt>
                <c:pt idx="12">
                  <c:v>13.74</c:v>
                </c:pt>
                <c:pt idx="13">
                  <c:v>13.75</c:v>
                </c:pt>
                <c:pt idx="14">
                  <c:v>13.83</c:v>
                </c:pt>
                <c:pt idx="15">
                  <c:v>13.83</c:v>
                </c:pt>
                <c:pt idx="16">
                  <c:v>13.83</c:v>
                </c:pt>
                <c:pt idx="17">
                  <c:v>13.83</c:v>
                </c:pt>
                <c:pt idx="18">
                  <c:v>13.83</c:v>
                </c:pt>
                <c:pt idx="19">
                  <c:v>13.83</c:v>
                </c:pt>
                <c:pt idx="20">
                  <c:v>13.89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B2-4F82-8CE6-FFF492A9E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219752"/>
        <c:axId val="632220080"/>
      </c:scatterChart>
      <c:valAx>
        <c:axId val="632219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20080"/>
        <c:crosses val="autoZero"/>
        <c:crossBetween val="midCat"/>
        <c:majorUnit val="3.0000000000000009E-3"/>
      </c:valAx>
      <c:valAx>
        <c:axId val="63222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1975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7504343647189"/>
          <c:y val="0.42207763503246304"/>
          <c:w val="0.26992579368533337"/>
          <c:h val="0.16998518428846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44934782391745"/>
          <c:y val="0.14492761892480824"/>
          <c:w val="0.698787860642895"/>
          <c:h val="0.58642450440745431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TR'!$J$3:$J$23</c:f>
              <c:numCache>
                <c:formatCode>0</c:formatCode>
                <c:ptCount val="21"/>
                <c:pt idx="0">
                  <c:v>14.07</c:v>
                </c:pt>
                <c:pt idx="1">
                  <c:v>14.05</c:v>
                </c:pt>
                <c:pt idx="2">
                  <c:v>14.03</c:v>
                </c:pt>
                <c:pt idx="3">
                  <c:v>14.06</c:v>
                </c:pt>
                <c:pt idx="4">
                  <c:v>14.11</c:v>
                </c:pt>
                <c:pt idx="5">
                  <c:v>14.11</c:v>
                </c:pt>
                <c:pt idx="6">
                  <c:v>14.1</c:v>
                </c:pt>
                <c:pt idx="7">
                  <c:v>14.11</c:v>
                </c:pt>
                <c:pt idx="8">
                  <c:v>14.1</c:v>
                </c:pt>
                <c:pt idx="9">
                  <c:v>14.12</c:v>
                </c:pt>
                <c:pt idx="10">
                  <c:v>14.12</c:v>
                </c:pt>
                <c:pt idx="11">
                  <c:v>14.14</c:v>
                </c:pt>
                <c:pt idx="12">
                  <c:v>14.16</c:v>
                </c:pt>
                <c:pt idx="13">
                  <c:v>14.17</c:v>
                </c:pt>
                <c:pt idx="14">
                  <c:v>14.32</c:v>
                </c:pt>
                <c:pt idx="15">
                  <c:v>14.46</c:v>
                </c:pt>
                <c:pt idx="16">
                  <c:v>14.55</c:v>
                </c:pt>
                <c:pt idx="17">
                  <c:v>14.51</c:v>
                </c:pt>
                <c:pt idx="18">
                  <c:v>14.56</c:v>
                </c:pt>
                <c:pt idx="19">
                  <c:v>14.57</c:v>
                </c:pt>
                <c:pt idx="20">
                  <c:v>14.45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7-42A1-BA9A-B9C46E6141A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TR'!$K$3:$K$23</c:f>
              <c:numCache>
                <c:formatCode>0</c:formatCode>
                <c:ptCount val="21"/>
                <c:pt idx="0">
                  <c:v>14.02</c:v>
                </c:pt>
                <c:pt idx="1">
                  <c:v>13.95</c:v>
                </c:pt>
                <c:pt idx="2">
                  <c:v>14.02</c:v>
                </c:pt>
                <c:pt idx="3">
                  <c:v>14.02</c:v>
                </c:pt>
                <c:pt idx="4">
                  <c:v>14.02</c:v>
                </c:pt>
                <c:pt idx="5">
                  <c:v>14.03</c:v>
                </c:pt>
                <c:pt idx="6">
                  <c:v>14.03</c:v>
                </c:pt>
                <c:pt idx="7">
                  <c:v>14.02</c:v>
                </c:pt>
                <c:pt idx="8">
                  <c:v>14.03</c:v>
                </c:pt>
                <c:pt idx="9">
                  <c:v>14.03</c:v>
                </c:pt>
                <c:pt idx="10">
                  <c:v>14.04</c:v>
                </c:pt>
                <c:pt idx="11">
                  <c:v>14.12</c:v>
                </c:pt>
                <c:pt idx="12">
                  <c:v>14.09</c:v>
                </c:pt>
                <c:pt idx="13">
                  <c:v>14.27</c:v>
                </c:pt>
                <c:pt idx="14">
                  <c:v>14.42</c:v>
                </c:pt>
                <c:pt idx="15">
                  <c:v>14.52</c:v>
                </c:pt>
                <c:pt idx="16">
                  <c:v>14.46</c:v>
                </c:pt>
                <c:pt idx="17">
                  <c:v>14.55</c:v>
                </c:pt>
                <c:pt idx="18">
                  <c:v>14.55</c:v>
                </c:pt>
                <c:pt idx="19">
                  <c:v>14.42</c:v>
                </c:pt>
                <c:pt idx="20">
                  <c:v>14.39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7-42A1-BA9A-B9C46E614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49840"/>
        <c:axId val="642750496"/>
      </c:scatterChart>
      <c:valAx>
        <c:axId val="642749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50496"/>
        <c:crosses val="autoZero"/>
        <c:crossBetween val="midCat"/>
      </c:valAx>
      <c:valAx>
        <c:axId val="64275049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49840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19323563202286"/>
          <c:y val="0.3704701152862222"/>
          <c:w val="0.23806783057278677"/>
          <c:h val="0.204489146837870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0238133188816"/>
          <c:y val="0.16885958005249341"/>
          <c:w val="0.67665798917992404"/>
          <c:h val="0.5815026246719160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TR'!$N$3:$N$23</c:f>
              <c:numCache>
                <c:formatCode>0</c:formatCode>
                <c:ptCount val="21"/>
                <c:pt idx="0">
                  <c:v>14.4</c:v>
                </c:pt>
                <c:pt idx="1">
                  <c:v>14.32</c:v>
                </c:pt>
                <c:pt idx="2">
                  <c:v>14.28</c:v>
                </c:pt>
                <c:pt idx="3">
                  <c:v>14.33</c:v>
                </c:pt>
                <c:pt idx="4">
                  <c:v>14.36</c:v>
                </c:pt>
                <c:pt idx="5">
                  <c:v>14.35</c:v>
                </c:pt>
                <c:pt idx="6">
                  <c:v>14.4</c:v>
                </c:pt>
                <c:pt idx="7">
                  <c:v>14.38</c:v>
                </c:pt>
                <c:pt idx="8">
                  <c:v>14.35</c:v>
                </c:pt>
                <c:pt idx="9">
                  <c:v>14.41</c:v>
                </c:pt>
                <c:pt idx="10">
                  <c:v>14.48</c:v>
                </c:pt>
                <c:pt idx="11">
                  <c:v>14.57</c:v>
                </c:pt>
                <c:pt idx="12">
                  <c:v>14.65</c:v>
                </c:pt>
                <c:pt idx="13">
                  <c:v>14.78</c:v>
                </c:pt>
                <c:pt idx="14">
                  <c:v>14.76</c:v>
                </c:pt>
                <c:pt idx="15">
                  <c:v>14.69</c:v>
                </c:pt>
                <c:pt idx="16">
                  <c:v>14.75</c:v>
                </c:pt>
                <c:pt idx="17">
                  <c:v>14.81</c:v>
                </c:pt>
                <c:pt idx="18">
                  <c:v>14.92</c:v>
                </c:pt>
                <c:pt idx="19">
                  <c:v>14.97</c:v>
                </c:pt>
                <c:pt idx="20">
                  <c:v>14.91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9-4827-9084-A18951D7CB33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TR'!$O$3:$O$23</c:f>
              <c:numCache>
                <c:formatCode>0</c:formatCode>
                <c:ptCount val="21"/>
                <c:pt idx="0">
                  <c:v>14.32</c:v>
                </c:pt>
                <c:pt idx="1">
                  <c:v>14.24</c:v>
                </c:pt>
                <c:pt idx="2">
                  <c:v>14.33</c:v>
                </c:pt>
                <c:pt idx="3">
                  <c:v>14.4</c:v>
                </c:pt>
                <c:pt idx="4">
                  <c:v>14.33</c:v>
                </c:pt>
                <c:pt idx="5">
                  <c:v>14.42</c:v>
                </c:pt>
                <c:pt idx="6">
                  <c:v>14.42</c:v>
                </c:pt>
                <c:pt idx="7">
                  <c:v>14.35</c:v>
                </c:pt>
                <c:pt idx="8">
                  <c:v>14.47</c:v>
                </c:pt>
                <c:pt idx="9">
                  <c:v>14.54</c:v>
                </c:pt>
                <c:pt idx="10">
                  <c:v>14.62</c:v>
                </c:pt>
                <c:pt idx="11">
                  <c:v>14.73</c:v>
                </c:pt>
                <c:pt idx="12">
                  <c:v>14.87</c:v>
                </c:pt>
                <c:pt idx="13">
                  <c:v>14.85</c:v>
                </c:pt>
                <c:pt idx="14">
                  <c:v>14.78</c:v>
                </c:pt>
                <c:pt idx="15">
                  <c:v>14.85</c:v>
                </c:pt>
                <c:pt idx="16">
                  <c:v>14.91</c:v>
                </c:pt>
                <c:pt idx="17">
                  <c:v>15.05</c:v>
                </c:pt>
                <c:pt idx="18">
                  <c:v>15.07</c:v>
                </c:pt>
                <c:pt idx="19">
                  <c:v>15</c:v>
                </c:pt>
                <c:pt idx="20">
                  <c:v>15.01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C9-4827-9084-A18951D7C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72472"/>
        <c:axId val="642774440"/>
      </c:scatterChart>
      <c:valAx>
        <c:axId val="642772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7701794418554821"/>
              <c:y val="0.864958005249343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4440"/>
        <c:crosses val="autoZero"/>
        <c:crossBetween val="midCat"/>
      </c:valAx>
      <c:valAx>
        <c:axId val="642774440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247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466422036739446"/>
          <c:y val="0.38333282922993167"/>
          <c:w val="0.20193650209911787"/>
          <c:h val="0.161153837693369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0021151202253"/>
          <c:y val="0.12658227848101267"/>
          <c:w val="0.70026669743205172"/>
          <c:h val="0.57921724974251632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TR'!$R$3:$R$23</c:f>
              <c:numCache>
                <c:formatCode>0</c:formatCode>
                <c:ptCount val="21"/>
                <c:pt idx="0">
                  <c:v>14.9</c:v>
                </c:pt>
                <c:pt idx="1">
                  <c:v>14.86</c:v>
                </c:pt>
                <c:pt idx="2">
                  <c:v>14.73</c:v>
                </c:pt>
                <c:pt idx="3">
                  <c:v>14.7</c:v>
                </c:pt>
                <c:pt idx="4">
                  <c:v>14.69</c:v>
                </c:pt>
                <c:pt idx="5">
                  <c:v>14.85</c:v>
                </c:pt>
                <c:pt idx="6">
                  <c:v>14.92</c:v>
                </c:pt>
                <c:pt idx="7">
                  <c:v>14.92</c:v>
                </c:pt>
                <c:pt idx="8">
                  <c:v>14.9</c:v>
                </c:pt>
                <c:pt idx="9">
                  <c:v>14.83</c:v>
                </c:pt>
                <c:pt idx="10">
                  <c:v>14.75</c:v>
                </c:pt>
                <c:pt idx="11">
                  <c:v>14.82</c:v>
                </c:pt>
                <c:pt idx="12">
                  <c:v>14.85</c:v>
                </c:pt>
                <c:pt idx="13">
                  <c:v>14.82</c:v>
                </c:pt>
                <c:pt idx="14">
                  <c:v>14.56</c:v>
                </c:pt>
                <c:pt idx="15">
                  <c:v>14.46</c:v>
                </c:pt>
                <c:pt idx="16">
                  <c:v>14.38</c:v>
                </c:pt>
                <c:pt idx="17">
                  <c:v>14.33</c:v>
                </c:pt>
                <c:pt idx="18">
                  <c:v>14.32</c:v>
                </c:pt>
                <c:pt idx="19">
                  <c:v>14.32</c:v>
                </c:pt>
                <c:pt idx="20">
                  <c:v>14.33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E-4AF7-9AAC-9424D8899EB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TR'!$S$3:$S$23</c:f>
              <c:numCache>
                <c:formatCode>0</c:formatCode>
                <c:ptCount val="21"/>
                <c:pt idx="0">
                  <c:v>14.96</c:v>
                </c:pt>
                <c:pt idx="1">
                  <c:v>14.82</c:v>
                </c:pt>
                <c:pt idx="2">
                  <c:v>14.79</c:v>
                </c:pt>
                <c:pt idx="3">
                  <c:v>14.76</c:v>
                </c:pt>
                <c:pt idx="4">
                  <c:v>14.97</c:v>
                </c:pt>
                <c:pt idx="5">
                  <c:v>15.01</c:v>
                </c:pt>
                <c:pt idx="6">
                  <c:v>15.01</c:v>
                </c:pt>
                <c:pt idx="7">
                  <c:v>14.99</c:v>
                </c:pt>
                <c:pt idx="8">
                  <c:v>14.91</c:v>
                </c:pt>
                <c:pt idx="9">
                  <c:v>14.83</c:v>
                </c:pt>
                <c:pt idx="10">
                  <c:v>14.91</c:v>
                </c:pt>
                <c:pt idx="11">
                  <c:v>14.94</c:v>
                </c:pt>
                <c:pt idx="12">
                  <c:v>14.91</c:v>
                </c:pt>
                <c:pt idx="13">
                  <c:v>14.63</c:v>
                </c:pt>
                <c:pt idx="14">
                  <c:v>14.52</c:v>
                </c:pt>
                <c:pt idx="15">
                  <c:v>14.45</c:v>
                </c:pt>
                <c:pt idx="16">
                  <c:v>14.42</c:v>
                </c:pt>
                <c:pt idx="17">
                  <c:v>14.42</c:v>
                </c:pt>
                <c:pt idx="18">
                  <c:v>14.42</c:v>
                </c:pt>
                <c:pt idx="19">
                  <c:v>14.42</c:v>
                </c:pt>
                <c:pt idx="20">
                  <c:v>14.42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9E-4AF7-9AAC-9424D8899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292464"/>
        <c:axId val="631297712"/>
      </c:scatterChart>
      <c:valAx>
        <c:axId val="631292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903656273735013"/>
              <c:y val="0.85937140768796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7712"/>
        <c:crosses val="autoZero"/>
        <c:crossBetween val="midCat"/>
      </c:valAx>
      <c:valAx>
        <c:axId val="63129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2953573111053438E-3"/>
              <c:y val="0.236286919831223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246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082105121475196"/>
          <c:y val="0.3674024448601384"/>
          <c:w val="0.23917903559403283"/>
          <c:h val="0.17164195638417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19406543647693"/>
          <c:y val="0.12526188943363212"/>
          <c:w val="0.69763819598886012"/>
          <c:h val="0.6282319255547601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TR'!$Z$3:$Z$23</c:f>
              <c:numCache>
                <c:formatCode>0</c:formatCode>
                <c:ptCount val="21"/>
                <c:pt idx="0">
                  <c:v>14.53</c:v>
                </c:pt>
                <c:pt idx="1">
                  <c:v>14.47</c:v>
                </c:pt>
                <c:pt idx="2">
                  <c:v>14.44</c:v>
                </c:pt>
                <c:pt idx="3">
                  <c:v>14.44</c:v>
                </c:pt>
                <c:pt idx="4">
                  <c:v>14.41</c:v>
                </c:pt>
                <c:pt idx="5">
                  <c:v>14.43</c:v>
                </c:pt>
                <c:pt idx="6">
                  <c:v>14.34</c:v>
                </c:pt>
                <c:pt idx="7">
                  <c:v>14.09</c:v>
                </c:pt>
                <c:pt idx="8">
                  <c:v>14.02</c:v>
                </c:pt>
                <c:pt idx="9">
                  <c:v>14.03</c:v>
                </c:pt>
                <c:pt idx="10">
                  <c:v>14.03</c:v>
                </c:pt>
                <c:pt idx="11">
                  <c:v>14.03</c:v>
                </c:pt>
                <c:pt idx="12">
                  <c:v>14.07</c:v>
                </c:pt>
                <c:pt idx="13">
                  <c:v>14.07</c:v>
                </c:pt>
                <c:pt idx="14">
                  <c:v>14.15</c:v>
                </c:pt>
                <c:pt idx="15">
                  <c:v>14.29</c:v>
                </c:pt>
                <c:pt idx="16">
                  <c:v>14.22</c:v>
                </c:pt>
                <c:pt idx="17">
                  <c:v>14.19</c:v>
                </c:pt>
                <c:pt idx="18">
                  <c:v>14.21</c:v>
                </c:pt>
                <c:pt idx="19">
                  <c:v>14.22</c:v>
                </c:pt>
                <c:pt idx="20">
                  <c:v>14.32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4D-4F56-8128-BB00B8D78938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TR'!$AA$3:$AA$23</c:f>
              <c:numCache>
                <c:formatCode>0</c:formatCode>
                <c:ptCount val="21"/>
                <c:pt idx="0">
                  <c:v>14.52</c:v>
                </c:pt>
                <c:pt idx="1">
                  <c:v>14.47</c:v>
                </c:pt>
                <c:pt idx="2">
                  <c:v>14.46</c:v>
                </c:pt>
                <c:pt idx="3">
                  <c:v>14.42</c:v>
                </c:pt>
                <c:pt idx="4">
                  <c:v>14.48</c:v>
                </c:pt>
                <c:pt idx="5">
                  <c:v>14.34</c:v>
                </c:pt>
                <c:pt idx="6">
                  <c:v>14.1</c:v>
                </c:pt>
                <c:pt idx="7">
                  <c:v>14.03</c:v>
                </c:pt>
                <c:pt idx="8">
                  <c:v>14.03</c:v>
                </c:pt>
                <c:pt idx="9">
                  <c:v>14.03</c:v>
                </c:pt>
                <c:pt idx="10">
                  <c:v>14.03</c:v>
                </c:pt>
                <c:pt idx="11">
                  <c:v>14.11</c:v>
                </c:pt>
                <c:pt idx="12">
                  <c:v>14.12</c:v>
                </c:pt>
                <c:pt idx="13">
                  <c:v>14.18</c:v>
                </c:pt>
                <c:pt idx="14">
                  <c:v>14.32</c:v>
                </c:pt>
                <c:pt idx="15">
                  <c:v>14.25</c:v>
                </c:pt>
                <c:pt idx="16">
                  <c:v>14.22</c:v>
                </c:pt>
                <c:pt idx="17">
                  <c:v>14.22</c:v>
                </c:pt>
                <c:pt idx="18">
                  <c:v>14.24</c:v>
                </c:pt>
                <c:pt idx="19">
                  <c:v>14.38</c:v>
                </c:pt>
                <c:pt idx="20">
                  <c:v>14.37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4D-4F56-8128-BB00B8D78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898696"/>
        <c:axId val="697903288"/>
      </c:scatterChart>
      <c:valAx>
        <c:axId val="697898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03288"/>
        <c:crosses val="autoZero"/>
        <c:crossBetween val="midCat"/>
      </c:valAx>
      <c:valAx>
        <c:axId val="697903288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898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316748449922011"/>
          <c:y val="0.39920599329057371"/>
          <c:w val="0.24683259869554464"/>
          <c:h val="0.23312987863988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64334892920992"/>
          <c:y val="9.2243186582809222E-2"/>
          <c:w val="0.6733375175929095"/>
          <c:h val="0.65918024397893671"/>
        </c:manualLayout>
      </c:layout>
      <c:scatterChart>
        <c:scatterStyle val="lineMarker"/>
        <c:varyColors val="0"/>
        <c:ser>
          <c:idx val="1"/>
          <c:order val="0"/>
          <c:tx>
            <c:v>MR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TR'!$AD$3:$AD$23</c:f>
              <c:numCache>
                <c:formatCode>0</c:formatCode>
                <c:ptCount val="21"/>
                <c:pt idx="0">
                  <c:v>14.32</c:v>
                </c:pt>
                <c:pt idx="1">
                  <c:v>14.33</c:v>
                </c:pt>
                <c:pt idx="2">
                  <c:v>14.32</c:v>
                </c:pt>
                <c:pt idx="3">
                  <c:v>14.26</c:v>
                </c:pt>
                <c:pt idx="4">
                  <c:v>14.21</c:v>
                </c:pt>
                <c:pt idx="5">
                  <c:v>14.23</c:v>
                </c:pt>
                <c:pt idx="6">
                  <c:v>14.23</c:v>
                </c:pt>
                <c:pt idx="7">
                  <c:v>14.46</c:v>
                </c:pt>
                <c:pt idx="8">
                  <c:v>14.8</c:v>
                </c:pt>
                <c:pt idx="9">
                  <c:v>15.09</c:v>
                </c:pt>
                <c:pt idx="10">
                  <c:v>14.84</c:v>
                </c:pt>
                <c:pt idx="11">
                  <c:v>14.69</c:v>
                </c:pt>
                <c:pt idx="12">
                  <c:v>14.61</c:v>
                </c:pt>
                <c:pt idx="13">
                  <c:v>14.5</c:v>
                </c:pt>
                <c:pt idx="14">
                  <c:v>14.49</c:v>
                </c:pt>
                <c:pt idx="15">
                  <c:v>14.46</c:v>
                </c:pt>
                <c:pt idx="16">
                  <c:v>14.4</c:v>
                </c:pt>
                <c:pt idx="17">
                  <c:v>14.42</c:v>
                </c:pt>
                <c:pt idx="18">
                  <c:v>14.54</c:v>
                </c:pt>
                <c:pt idx="19">
                  <c:v>14.63</c:v>
                </c:pt>
                <c:pt idx="20">
                  <c:v>14.55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18-4FA6-A0BD-6231BFEDA25A}"/>
            </c:ext>
          </c:extLst>
        </c:ser>
        <c:ser>
          <c:idx val="0"/>
          <c:order val="1"/>
          <c:tx>
            <c:v>CEMS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TR'!$AE$3:$AE$23</c:f>
              <c:numCache>
                <c:formatCode>0</c:formatCode>
                <c:ptCount val="21"/>
                <c:pt idx="0">
                  <c:v>14.42</c:v>
                </c:pt>
                <c:pt idx="1">
                  <c:v>14.34</c:v>
                </c:pt>
                <c:pt idx="2">
                  <c:v>14.32</c:v>
                </c:pt>
                <c:pt idx="3">
                  <c:v>14.22</c:v>
                </c:pt>
                <c:pt idx="4">
                  <c:v>14.22</c:v>
                </c:pt>
                <c:pt idx="5">
                  <c:v>14.25</c:v>
                </c:pt>
                <c:pt idx="6">
                  <c:v>14.51</c:v>
                </c:pt>
                <c:pt idx="7">
                  <c:v>14.88</c:v>
                </c:pt>
                <c:pt idx="8">
                  <c:v>15.16</c:v>
                </c:pt>
                <c:pt idx="9">
                  <c:v>14.89</c:v>
                </c:pt>
                <c:pt idx="10">
                  <c:v>14.75</c:v>
                </c:pt>
                <c:pt idx="11">
                  <c:v>14.66</c:v>
                </c:pt>
                <c:pt idx="12">
                  <c:v>14.54</c:v>
                </c:pt>
                <c:pt idx="13">
                  <c:v>14.52</c:v>
                </c:pt>
                <c:pt idx="14">
                  <c:v>14.5</c:v>
                </c:pt>
                <c:pt idx="15">
                  <c:v>14.42</c:v>
                </c:pt>
                <c:pt idx="16">
                  <c:v>14.46</c:v>
                </c:pt>
                <c:pt idx="17">
                  <c:v>14.6</c:v>
                </c:pt>
                <c:pt idx="18">
                  <c:v>14.71</c:v>
                </c:pt>
                <c:pt idx="19">
                  <c:v>14.61</c:v>
                </c:pt>
                <c:pt idx="20">
                  <c:v>14.59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18-4FA6-A0BD-6231BFEDA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115760"/>
        <c:axId val="695109856"/>
      </c:scatterChart>
      <c:valAx>
        <c:axId val="695115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09856"/>
        <c:crosses val="autoZero"/>
        <c:crossBetween val="midCat"/>
      </c:valAx>
      <c:valAx>
        <c:axId val="69510985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1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828180638527724"/>
          <c:y val="0.40359925404061336"/>
          <c:w val="0.20171819361472279"/>
          <c:h val="0.17924947484699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773291495120758E-2"/>
          <c:w val="0.81448695779223179"/>
          <c:h val="0.61096236100547197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ER'!$A$25:$A$45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ER'!$B$25:$B$45</c:f>
              <c:numCache>
                <c:formatCode>General</c:formatCode>
                <c:ptCount val="21"/>
                <c:pt idx="0">
                  <c:v>13.96</c:v>
                </c:pt>
                <c:pt idx="1">
                  <c:v>13.97</c:v>
                </c:pt>
                <c:pt idx="2">
                  <c:v>13.97</c:v>
                </c:pt>
                <c:pt idx="3">
                  <c:v>14</c:v>
                </c:pt>
                <c:pt idx="4">
                  <c:v>14.01</c:v>
                </c:pt>
                <c:pt idx="5">
                  <c:v>14.02</c:v>
                </c:pt>
                <c:pt idx="6">
                  <c:v>14.04</c:v>
                </c:pt>
                <c:pt idx="7">
                  <c:v>14.02</c:v>
                </c:pt>
                <c:pt idx="8">
                  <c:v>14.03</c:v>
                </c:pt>
                <c:pt idx="9">
                  <c:v>14.04</c:v>
                </c:pt>
                <c:pt idx="10">
                  <c:v>14.03</c:v>
                </c:pt>
                <c:pt idx="11">
                  <c:v>14.04</c:v>
                </c:pt>
                <c:pt idx="12">
                  <c:v>14.07</c:v>
                </c:pt>
                <c:pt idx="13">
                  <c:v>14.08</c:v>
                </c:pt>
                <c:pt idx="14">
                  <c:v>14.09</c:v>
                </c:pt>
                <c:pt idx="15">
                  <c:v>14.13</c:v>
                </c:pt>
                <c:pt idx="16">
                  <c:v>14.11</c:v>
                </c:pt>
                <c:pt idx="17">
                  <c:v>14.07</c:v>
                </c:pt>
                <c:pt idx="18">
                  <c:v>14.08</c:v>
                </c:pt>
                <c:pt idx="19">
                  <c:v>14.08</c:v>
                </c:pt>
                <c:pt idx="20">
                  <c:v>14.06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8E7-4EAF-93C1-C1477B93C4BE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ER'!$A$25:$A$45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ER'!$C$25:$C$45</c:f>
              <c:numCache>
                <c:formatCode>General</c:formatCode>
                <c:ptCount val="21"/>
                <c:pt idx="0">
                  <c:v>13.93</c:v>
                </c:pt>
                <c:pt idx="1">
                  <c:v>13.88</c:v>
                </c:pt>
                <c:pt idx="2">
                  <c:v>13.93</c:v>
                </c:pt>
                <c:pt idx="3">
                  <c:v>13.93</c:v>
                </c:pt>
                <c:pt idx="4">
                  <c:v>13.93</c:v>
                </c:pt>
                <c:pt idx="5">
                  <c:v>13.97</c:v>
                </c:pt>
                <c:pt idx="6">
                  <c:v>13.93</c:v>
                </c:pt>
                <c:pt idx="7">
                  <c:v>13.93</c:v>
                </c:pt>
                <c:pt idx="8">
                  <c:v>14</c:v>
                </c:pt>
                <c:pt idx="9">
                  <c:v>14.02</c:v>
                </c:pt>
                <c:pt idx="10">
                  <c:v>14.03</c:v>
                </c:pt>
                <c:pt idx="11">
                  <c:v>14.03</c:v>
                </c:pt>
                <c:pt idx="12">
                  <c:v>14.02</c:v>
                </c:pt>
                <c:pt idx="13">
                  <c:v>14.03</c:v>
                </c:pt>
                <c:pt idx="14">
                  <c:v>14.11</c:v>
                </c:pt>
                <c:pt idx="15">
                  <c:v>14.08</c:v>
                </c:pt>
                <c:pt idx="16">
                  <c:v>14.03</c:v>
                </c:pt>
                <c:pt idx="17">
                  <c:v>14.03</c:v>
                </c:pt>
                <c:pt idx="18">
                  <c:v>14.03</c:v>
                </c:pt>
                <c:pt idx="19">
                  <c:v>14.02</c:v>
                </c:pt>
                <c:pt idx="20">
                  <c:v>14.02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68E7-4EAF-93C1-C1477B93C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2536"/>
        <c:axId val="454518928"/>
      </c:lineChart>
      <c:catAx>
        <c:axId val="454522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18928"/>
        <c:crosses val="autoZero"/>
        <c:auto val="1"/>
        <c:lblAlgn val="ctr"/>
        <c:lblOffset val="100"/>
        <c:noMultiLvlLbl val="0"/>
      </c:catAx>
      <c:valAx>
        <c:axId val="45451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391658621321691"/>
          <c:y val="0.89657744739686462"/>
          <c:w val="0.61886127783846112"/>
          <c:h val="7.21062501732138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17054279416193"/>
          <c:y val="0.12435233160621761"/>
          <c:w val="0.69830652562506523"/>
          <c:h val="0.635820994073854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TR'!$AL$3:$AL$23</c:f>
              <c:numCache>
                <c:formatCode>0</c:formatCode>
                <c:ptCount val="21"/>
                <c:pt idx="0">
                  <c:v>14.67</c:v>
                </c:pt>
                <c:pt idx="1">
                  <c:v>14.67</c:v>
                </c:pt>
                <c:pt idx="2">
                  <c:v>14.67</c:v>
                </c:pt>
                <c:pt idx="3">
                  <c:v>14.64</c:v>
                </c:pt>
                <c:pt idx="4">
                  <c:v>14.62</c:v>
                </c:pt>
                <c:pt idx="5">
                  <c:v>14.6</c:v>
                </c:pt>
                <c:pt idx="6">
                  <c:v>14.54</c:v>
                </c:pt>
                <c:pt idx="7">
                  <c:v>14.53</c:v>
                </c:pt>
                <c:pt idx="8">
                  <c:v>14.56</c:v>
                </c:pt>
                <c:pt idx="9">
                  <c:v>14.52</c:v>
                </c:pt>
                <c:pt idx="10">
                  <c:v>14.48</c:v>
                </c:pt>
                <c:pt idx="11">
                  <c:v>14.47</c:v>
                </c:pt>
                <c:pt idx="12">
                  <c:v>14.48</c:v>
                </c:pt>
                <c:pt idx="13">
                  <c:v>14.46</c:v>
                </c:pt>
                <c:pt idx="14">
                  <c:v>14.43</c:v>
                </c:pt>
                <c:pt idx="15">
                  <c:v>14.39</c:v>
                </c:pt>
                <c:pt idx="16">
                  <c:v>14.4</c:v>
                </c:pt>
                <c:pt idx="17">
                  <c:v>14.41</c:v>
                </c:pt>
                <c:pt idx="18">
                  <c:v>14.39</c:v>
                </c:pt>
                <c:pt idx="19">
                  <c:v>14.35</c:v>
                </c:pt>
                <c:pt idx="20">
                  <c:v>14.42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96-4DD9-8FBF-C94156E66EC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TR'!$AM$3:$AM$23</c:f>
              <c:numCache>
                <c:formatCode>0</c:formatCode>
                <c:ptCount val="21"/>
                <c:pt idx="0">
                  <c:v>14.73</c:v>
                </c:pt>
                <c:pt idx="1">
                  <c:v>14.72</c:v>
                </c:pt>
                <c:pt idx="2">
                  <c:v>14.71</c:v>
                </c:pt>
                <c:pt idx="3">
                  <c:v>14.71</c:v>
                </c:pt>
                <c:pt idx="4">
                  <c:v>14.67</c:v>
                </c:pt>
                <c:pt idx="5">
                  <c:v>14.62</c:v>
                </c:pt>
                <c:pt idx="6">
                  <c:v>14.61</c:v>
                </c:pt>
                <c:pt idx="7">
                  <c:v>14.61</c:v>
                </c:pt>
                <c:pt idx="8">
                  <c:v>14.62</c:v>
                </c:pt>
                <c:pt idx="9">
                  <c:v>14.53</c:v>
                </c:pt>
                <c:pt idx="10">
                  <c:v>14.52</c:v>
                </c:pt>
                <c:pt idx="11">
                  <c:v>14.57</c:v>
                </c:pt>
                <c:pt idx="12">
                  <c:v>14.52</c:v>
                </c:pt>
                <c:pt idx="13">
                  <c:v>14.49</c:v>
                </c:pt>
                <c:pt idx="14">
                  <c:v>14.42</c:v>
                </c:pt>
                <c:pt idx="15">
                  <c:v>14.45</c:v>
                </c:pt>
                <c:pt idx="16">
                  <c:v>14.49</c:v>
                </c:pt>
                <c:pt idx="17">
                  <c:v>14.45</c:v>
                </c:pt>
                <c:pt idx="18">
                  <c:v>14.42</c:v>
                </c:pt>
                <c:pt idx="19">
                  <c:v>14.49</c:v>
                </c:pt>
                <c:pt idx="20">
                  <c:v>14.54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96-4DD9-8FBF-C94156E66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012512"/>
        <c:axId val="698012840"/>
      </c:scatterChart>
      <c:valAx>
        <c:axId val="69801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840"/>
        <c:crosses val="autoZero"/>
        <c:crossBetween val="midCat"/>
      </c:valAx>
      <c:valAx>
        <c:axId val="698012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467616180330387"/>
          <c:y val="0.36581271550420424"/>
          <c:w val="0.25532383819669602"/>
          <c:h val="0.196678691824176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22214473488718"/>
          <c:y val="7.2607260726072612E-2"/>
          <c:w val="0.69411322819986476"/>
          <c:h val="0.6743737730962363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TR'!$AP$3:$AP$23</c:f>
              <c:numCache>
                <c:formatCode>0</c:formatCode>
                <c:ptCount val="21"/>
                <c:pt idx="0">
                  <c:v>14.49</c:v>
                </c:pt>
                <c:pt idx="1">
                  <c:v>14.48</c:v>
                </c:pt>
                <c:pt idx="2">
                  <c:v>14.52</c:v>
                </c:pt>
                <c:pt idx="3">
                  <c:v>14.57</c:v>
                </c:pt>
                <c:pt idx="4">
                  <c:v>14.6</c:v>
                </c:pt>
                <c:pt idx="5">
                  <c:v>14.62</c:v>
                </c:pt>
                <c:pt idx="6">
                  <c:v>14.66</c:v>
                </c:pt>
                <c:pt idx="7">
                  <c:v>14.66</c:v>
                </c:pt>
                <c:pt idx="8">
                  <c:v>14.67</c:v>
                </c:pt>
                <c:pt idx="9">
                  <c:v>14.65</c:v>
                </c:pt>
                <c:pt idx="10">
                  <c:v>14.66</c:v>
                </c:pt>
                <c:pt idx="11">
                  <c:v>14.67</c:v>
                </c:pt>
                <c:pt idx="12">
                  <c:v>14.68</c:v>
                </c:pt>
                <c:pt idx="13">
                  <c:v>14.67</c:v>
                </c:pt>
                <c:pt idx="14">
                  <c:v>14.68</c:v>
                </c:pt>
                <c:pt idx="15">
                  <c:v>14.67</c:v>
                </c:pt>
                <c:pt idx="16">
                  <c:v>14.67</c:v>
                </c:pt>
                <c:pt idx="17">
                  <c:v>14.7</c:v>
                </c:pt>
                <c:pt idx="18">
                  <c:v>14.69</c:v>
                </c:pt>
                <c:pt idx="19">
                  <c:v>14.67</c:v>
                </c:pt>
                <c:pt idx="20">
                  <c:v>14.67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E3-41C6-B1E4-3430DB9B75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TR'!$AQ$3:$AQ$23</c:f>
              <c:numCache>
                <c:formatCode>0</c:formatCode>
                <c:ptCount val="21"/>
                <c:pt idx="0">
                  <c:v>14.52</c:v>
                </c:pt>
                <c:pt idx="1">
                  <c:v>14.62</c:v>
                </c:pt>
                <c:pt idx="2">
                  <c:v>14.66</c:v>
                </c:pt>
                <c:pt idx="3">
                  <c:v>14.69</c:v>
                </c:pt>
                <c:pt idx="4">
                  <c:v>14.71</c:v>
                </c:pt>
                <c:pt idx="5">
                  <c:v>14.75</c:v>
                </c:pt>
                <c:pt idx="6">
                  <c:v>14.72</c:v>
                </c:pt>
                <c:pt idx="7">
                  <c:v>14.71</c:v>
                </c:pt>
                <c:pt idx="8">
                  <c:v>14.71</c:v>
                </c:pt>
                <c:pt idx="9">
                  <c:v>14.72</c:v>
                </c:pt>
                <c:pt idx="10">
                  <c:v>14.79</c:v>
                </c:pt>
                <c:pt idx="11">
                  <c:v>14.77</c:v>
                </c:pt>
                <c:pt idx="12">
                  <c:v>14.78</c:v>
                </c:pt>
                <c:pt idx="13">
                  <c:v>14.79</c:v>
                </c:pt>
                <c:pt idx="14">
                  <c:v>14.8</c:v>
                </c:pt>
                <c:pt idx="15">
                  <c:v>14.76</c:v>
                </c:pt>
                <c:pt idx="16">
                  <c:v>14.81</c:v>
                </c:pt>
                <c:pt idx="17">
                  <c:v>14.81</c:v>
                </c:pt>
                <c:pt idx="18">
                  <c:v>14.72</c:v>
                </c:pt>
                <c:pt idx="19">
                  <c:v>14.76</c:v>
                </c:pt>
                <c:pt idx="20">
                  <c:v>14.76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E3-41C6-B1E4-3430DB9B7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939696"/>
        <c:axId val="697940352"/>
      </c:scatterChart>
      <c:valAx>
        <c:axId val="697939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40352"/>
        <c:crosses val="autoZero"/>
        <c:crossBetween val="midCat"/>
      </c:valAx>
      <c:valAx>
        <c:axId val="697940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39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794108841839823"/>
          <c:y val="0.4044594427218875"/>
          <c:w val="0.26205891158160188"/>
          <c:h val="0.18919141463171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85946074922454"/>
          <c:y val="9.166666666666666E-2"/>
          <c:w val="0.65343871788753671"/>
          <c:h val="0.6344770341207349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TR'!$AT$3:$AT$23</c:f>
              <c:numCache>
                <c:formatCode>0</c:formatCode>
                <c:ptCount val="21"/>
                <c:pt idx="0">
                  <c:v>14.68</c:v>
                </c:pt>
                <c:pt idx="1">
                  <c:v>14.68</c:v>
                </c:pt>
                <c:pt idx="2">
                  <c:v>14.69</c:v>
                </c:pt>
                <c:pt idx="3">
                  <c:v>14.68</c:v>
                </c:pt>
                <c:pt idx="4">
                  <c:v>14.67</c:v>
                </c:pt>
                <c:pt idx="5">
                  <c:v>14.68</c:v>
                </c:pt>
                <c:pt idx="6">
                  <c:v>14.68</c:v>
                </c:pt>
                <c:pt idx="7">
                  <c:v>14.68</c:v>
                </c:pt>
                <c:pt idx="8">
                  <c:v>14.67</c:v>
                </c:pt>
                <c:pt idx="9">
                  <c:v>14.67</c:v>
                </c:pt>
                <c:pt idx="10">
                  <c:v>14.67</c:v>
                </c:pt>
                <c:pt idx="11">
                  <c:v>14.67</c:v>
                </c:pt>
                <c:pt idx="12">
                  <c:v>14.66</c:v>
                </c:pt>
                <c:pt idx="13">
                  <c:v>14.67</c:v>
                </c:pt>
                <c:pt idx="14">
                  <c:v>14.67</c:v>
                </c:pt>
                <c:pt idx="15">
                  <c:v>14.67</c:v>
                </c:pt>
                <c:pt idx="16">
                  <c:v>14.83</c:v>
                </c:pt>
                <c:pt idx="17">
                  <c:v>15.01</c:v>
                </c:pt>
                <c:pt idx="18">
                  <c:v>14.94</c:v>
                </c:pt>
                <c:pt idx="19">
                  <c:v>14.88</c:v>
                </c:pt>
                <c:pt idx="20">
                  <c:v>14.85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75-4214-B220-A83E4CD622B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TR'!$AU$3:$AU$23</c:f>
              <c:numCache>
                <c:formatCode>0</c:formatCode>
                <c:ptCount val="21"/>
                <c:pt idx="0">
                  <c:v>14.76</c:v>
                </c:pt>
                <c:pt idx="1">
                  <c:v>14.81</c:v>
                </c:pt>
                <c:pt idx="2">
                  <c:v>14.75</c:v>
                </c:pt>
                <c:pt idx="3">
                  <c:v>14.75</c:v>
                </c:pt>
                <c:pt idx="4">
                  <c:v>14.8</c:v>
                </c:pt>
                <c:pt idx="5">
                  <c:v>14.81</c:v>
                </c:pt>
                <c:pt idx="6">
                  <c:v>14.74</c:v>
                </c:pt>
                <c:pt idx="7">
                  <c:v>14.71</c:v>
                </c:pt>
                <c:pt idx="8">
                  <c:v>14.77</c:v>
                </c:pt>
                <c:pt idx="9">
                  <c:v>14.72</c:v>
                </c:pt>
                <c:pt idx="10">
                  <c:v>14.79</c:v>
                </c:pt>
                <c:pt idx="11">
                  <c:v>14.75</c:v>
                </c:pt>
                <c:pt idx="12">
                  <c:v>14.8</c:v>
                </c:pt>
                <c:pt idx="13">
                  <c:v>14.81</c:v>
                </c:pt>
                <c:pt idx="14">
                  <c:v>14.81</c:v>
                </c:pt>
                <c:pt idx="15">
                  <c:v>14.97</c:v>
                </c:pt>
                <c:pt idx="16">
                  <c:v>15.16</c:v>
                </c:pt>
                <c:pt idx="17">
                  <c:v>15.05</c:v>
                </c:pt>
                <c:pt idx="18">
                  <c:v>14.97</c:v>
                </c:pt>
                <c:pt idx="19">
                  <c:v>14.96</c:v>
                </c:pt>
                <c:pt idx="20">
                  <c:v>14.89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75-4214-B220-A83E4CD62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29168"/>
        <c:axId val="457829496"/>
      </c:scatterChart>
      <c:valAx>
        <c:axId val="457829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496"/>
        <c:crosses val="autoZero"/>
        <c:crossBetween val="midCat"/>
      </c:valAx>
      <c:valAx>
        <c:axId val="45782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168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262040330542745"/>
          <c:y val="0.39609448818897636"/>
          <c:w val="0.24737959669457255"/>
          <c:h val="0.17921838309292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83878446612887"/>
          <c:y val="0.11459367931907943"/>
          <c:w val="0.66341663813762408"/>
          <c:h val="0.65265528389454319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TR'!$F$3:$F$23</c:f>
              <c:numCache>
                <c:formatCode>0</c:formatCode>
                <c:ptCount val="21"/>
                <c:pt idx="0">
                  <c:v>13.96</c:v>
                </c:pt>
                <c:pt idx="1">
                  <c:v>13.97</c:v>
                </c:pt>
                <c:pt idx="2">
                  <c:v>13.97</c:v>
                </c:pt>
                <c:pt idx="3">
                  <c:v>14</c:v>
                </c:pt>
                <c:pt idx="4">
                  <c:v>14.01</c:v>
                </c:pt>
                <c:pt idx="5">
                  <c:v>14.02</c:v>
                </c:pt>
                <c:pt idx="6">
                  <c:v>14.04</c:v>
                </c:pt>
                <c:pt idx="7">
                  <c:v>14.02</c:v>
                </c:pt>
                <c:pt idx="8">
                  <c:v>14.03</c:v>
                </c:pt>
                <c:pt idx="9">
                  <c:v>14.04</c:v>
                </c:pt>
                <c:pt idx="10">
                  <c:v>14.03</c:v>
                </c:pt>
                <c:pt idx="11">
                  <c:v>14.04</c:v>
                </c:pt>
                <c:pt idx="12">
                  <c:v>14.07</c:v>
                </c:pt>
                <c:pt idx="13">
                  <c:v>14.08</c:v>
                </c:pt>
                <c:pt idx="14">
                  <c:v>14.09</c:v>
                </c:pt>
                <c:pt idx="15">
                  <c:v>14.13</c:v>
                </c:pt>
                <c:pt idx="16">
                  <c:v>14.11</c:v>
                </c:pt>
                <c:pt idx="17">
                  <c:v>14.07</c:v>
                </c:pt>
                <c:pt idx="18">
                  <c:v>14.08</c:v>
                </c:pt>
                <c:pt idx="19">
                  <c:v>14.08</c:v>
                </c:pt>
                <c:pt idx="20">
                  <c:v>14.06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AC-47FC-8BD5-FA16E49CD82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TR'!$G$3:$G$23</c:f>
              <c:numCache>
                <c:formatCode>0.00</c:formatCode>
                <c:ptCount val="21"/>
                <c:pt idx="0">
                  <c:v>13.93</c:v>
                </c:pt>
                <c:pt idx="1">
                  <c:v>13.88</c:v>
                </c:pt>
                <c:pt idx="2">
                  <c:v>13.93</c:v>
                </c:pt>
                <c:pt idx="3">
                  <c:v>13.93</c:v>
                </c:pt>
                <c:pt idx="4">
                  <c:v>13.93</c:v>
                </c:pt>
                <c:pt idx="5">
                  <c:v>13.97</c:v>
                </c:pt>
                <c:pt idx="6">
                  <c:v>13.93</c:v>
                </c:pt>
                <c:pt idx="7">
                  <c:v>13.93</c:v>
                </c:pt>
                <c:pt idx="8">
                  <c:v>14</c:v>
                </c:pt>
                <c:pt idx="9">
                  <c:v>14.02</c:v>
                </c:pt>
                <c:pt idx="10">
                  <c:v>14.03</c:v>
                </c:pt>
                <c:pt idx="11">
                  <c:v>14.03</c:v>
                </c:pt>
                <c:pt idx="12">
                  <c:v>14.02</c:v>
                </c:pt>
                <c:pt idx="13">
                  <c:v>14.03</c:v>
                </c:pt>
                <c:pt idx="14">
                  <c:v>14.11</c:v>
                </c:pt>
                <c:pt idx="15">
                  <c:v>14.08</c:v>
                </c:pt>
                <c:pt idx="16">
                  <c:v>14.03</c:v>
                </c:pt>
                <c:pt idx="17">
                  <c:v>14.03</c:v>
                </c:pt>
                <c:pt idx="18">
                  <c:v>14.03</c:v>
                </c:pt>
                <c:pt idx="19">
                  <c:v>14.02</c:v>
                </c:pt>
                <c:pt idx="20">
                  <c:v>14.02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AC-47FC-8BD5-FA16E49CD8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945807040"/>
        <c:axId val="945806384"/>
      </c:scatterChart>
      <c:valAx>
        <c:axId val="945807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6384"/>
        <c:crosses val="autoZero"/>
        <c:crossBetween val="midCat"/>
      </c:valAx>
      <c:valAx>
        <c:axId val="945806384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7040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983739837398366"/>
          <c:y val="0.4260403058007256"/>
          <c:w val="0.26016254822845492"/>
          <c:h val="0.22176600833008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616963089404"/>
          <c:y val="9.7130310358109789E-2"/>
          <c:w val="0.74632123781730086"/>
          <c:h val="0.65498090071850013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TR'!$V$3:$V$23</c:f>
              <c:numCache>
                <c:formatCode>0</c:formatCode>
                <c:ptCount val="21"/>
                <c:pt idx="0">
                  <c:v>14.32</c:v>
                </c:pt>
                <c:pt idx="1">
                  <c:v>14.4</c:v>
                </c:pt>
                <c:pt idx="2">
                  <c:v>14.46</c:v>
                </c:pt>
                <c:pt idx="3">
                  <c:v>14.42</c:v>
                </c:pt>
                <c:pt idx="4">
                  <c:v>14.38</c:v>
                </c:pt>
                <c:pt idx="5">
                  <c:v>14.33</c:v>
                </c:pt>
                <c:pt idx="6">
                  <c:v>14.36</c:v>
                </c:pt>
                <c:pt idx="7">
                  <c:v>14.41</c:v>
                </c:pt>
                <c:pt idx="8">
                  <c:v>14.36</c:v>
                </c:pt>
                <c:pt idx="9">
                  <c:v>14.35</c:v>
                </c:pt>
                <c:pt idx="10">
                  <c:v>14.37</c:v>
                </c:pt>
                <c:pt idx="11">
                  <c:v>14.38</c:v>
                </c:pt>
                <c:pt idx="12">
                  <c:v>14.36</c:v>
                </c:pt>
                <c:pt idx="13">
                  <c:v>14.39</c:v>
                </c:pt>
                <c:pt idx="14">
                  <c:v>14.45</c:v>
                </c:pt>
                <c:pt idx="15">
                  <c:v>14.52</c:v>
                </c:pt>
                <c:pt idx="16">
                  <c:v>14.49</c:v>
                </c:pt>
                <c:pt idx="17">
                  <c:v>14.5</c:v>
                </c:pt>
                <c:pt idx="18">
                  <c:v>14.47</c:v>
                </c:pt>
                <c:pt idx="19">
                  <c:v>14.5</c:v>
                </c:pt>
                <c:pt idx="20">
                  <c:v>14.51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7C-4CF7-AE85-A65CE7EE68D0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TR'!$W$3:$W$23</c:f>
              <c:numCache>
                <c:formatCode>0</c:formatCode>
                <c:ptCount val="21"/>
                <c:pt idx="0">
                  <c:v>14.51</c:v>
                </c:pt>
                <c:pt idx="1">
                  <c:v>14.56</c:v>
                </c:pt>
                <c:pt idx="2">
                  <c:v>14.52</c:v>
                </c:pt>
                <c:pt idx="3">
                  <c:v>14.48</c:v>
                </c:pt>
                <c:pt idx="4">
                  <c:v>14.42</c:v>
                </c:pt>
                <c:pt idx="5">
                  <c:v>14.47</c:v>
                </c:pt>
                <c:pt idx="6">
                  <c:v>14.52</c:v>
                </c:pt>
                <c:pt idx="7">
                  <c:v>14.45</c:v>
                </c:pt>
                <c:pt idx="8">
                  <c:v>14.45</c:v>
                </c:pt>
                <c:pt idx="9">
                  <c:v>14.52</c:v>
                </c:pt>
                <c:pt idx="10">
                  <c:v>14.49</c:v>
                </c:pt>
                <c:pt idx="11">
                  <c:v>14.48</c:v>
                </c:pt>
                <c:pt idx="12">
                  <c:v>14.51</c:v>
                </c:pt>
                <c:pt idx="13">
                  <c:v>14.57</c:v>
                </c:pt>
                <c:pt idx="14">
                  <c:v>14.61</c:v>
                </c:pt>
                <c:pt idx="15">
                  <c:v>14.61</c:v>
                </c:pt>
                <c:pt idx="16">
                  <c:v>14.61</c:v>
                </c:pt>
                <c:pt idx="17">
                  <c:v>14.61</c:v>
                </c:pt>
                <c:pt idx="18">
                  <c:v>14.61</c:v>
                </c:pt>
                <c:pt idx="19">
                  <c:v>14.62</c:v>
                </c:pt>
                <c:pt idx="20">
                  <c:v>14.62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7C-4CF7-AE85-A65CE7EE6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953936"/>
        <c:axId val="676956888"/>
      </c:scatterChart>
      <c:valAx>
        <c:axId val="676953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6888"/>
        <c:crosses val="autoZero"/>
        <c:crossBetween val="midCat"/>
      </c:valAx>
      <c:valAx>
        <c:axId val="67695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393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63606996677855"/>
          <c:y val="0.39183076381829879"/>
          <c:w val="0.26436388534016453"/>
          <c:h val="0.198021097583941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24798141918769"/>
          <c:y val="9.5406944423576778E-2"/>
          <c:w val="0.67966023795588504"/>
          <c:h val="0.6246306993185608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TR'!$AH$3:$AH$23</c:f>
              <c:numCache>
                <c:formatCode>0</c:formatCode>
                <c:ptCount val="21"/>
                <c:pt idx="0">
                  <c:v>14.53</c:v>
                </c:pt>
                <c:pt idx="1">
                  <c:v>14.52</c:v>
                </c:pt>
                <c:pt idx="2">
                  <c:v>14.49</c:v>
                </c:pt>
                <c:pt idx="3">
                  <c:v>14.49</c:v>
                </c:pt>
                <c:pt idx="4">
                  <c:v>14.47</c:v>
                </c:pt>
                <c:pt idx="5">
                  <c:v>14.47</c:v>
                </c:pt>
                <c:pt idx="6">
                  <c:v>14.44</c:v>
                </c:pt>
                <c:pt idx="7">
                  <c:v>14.43</c:v>
                </c:pt>
                <c:pt idx="8">
                  <c:v>14.47</c:v>
                </c:pt>
                <c:pt idx="9">
                  <c:v>14.48</c:v>
                </c:pt>
                <c:pt idx="10">
                  <c:v>14.53</c:v>
                </c:pt>
                <c:pt idx="11">
                  <c:v>14.62</c:v>
                </c:pt>
                <c:pt idx="12">
                  <c:v>14.65</c:v>
                </c:pt>
                <c:pt idx="13">
                  <c:v>14.67</c:v>
                </c:pt>
                <c:pt idx="14">
                  <c:v>14.69</c:v>
                </c:pt>
                <c:pt idx="15">
                  <c:v>14.71</c:v>
                </c:pt>
                <c:pt idx="16">
                  <c:v>14.68</c:v>
                </c:pt>
                <c:pt idx="17">
                  <c:v>14.68</c:v>
                </c:pt>
                <c:pt idx="18">
                  <c:v>14.71</c:v>
                </c:pt>
                <c:pt idx="19">
                  <c:v>14.7</c:v>
                </c:pt>
                <c:pt idx="20">
                  <c:v>14.7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F9-453A-80DE-6B52FAAF51F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TR'!$AI$3:$AI$23</c:f>
              <c:numCache>
                <c:formatCode>0</c:formatCode>
                <c:ptCount val="21"/>
                <c:pt idx="0">
                  <c:v>14.58</c:v>
                </c:pt>
                <c:pt idx="1">
                  <c:v>14.52</c:v>
                </c:pt>
                <c:pt idx="2">
                  <c:v>14.53</c:v>
                </c:pt>
                <c:pt idx="3">
                  <c:v>14.52</c:v>
                </c:pt>
                <c:pt idx="4">
                  <c:v>14.52</c:v>
                </c:pt>
                <c:pt idx="5">
                  <c:v>14.51</c:v>
                </c:pt>
                <c:pt idx="6">
                  <c:v>14.49</c:v>
                </c:pt>
                <c:pt idx="7">
                  <c:v>14.52</c:v>
                </c:pt>
                <c:pt idx="8">
                  <c:v>14.52</c:v>
                </c:pt>
                <c:pt idx="9">
                  <c:v>14.59</c:v>
                </c:pt>
                <c:pt idx="10">
                  <c:v>14.71</c:v>
                </c:pt>
                <c:pt idx="11">
                  <c:v>14.71</c:v>
                </c:pt>
                <c:pt idx="12">
                  <c:v>14.71</c:v>
                </c:pt>
                <c:pt idx="13">
                  <c:v>14.76</c:v>
                </c:pt>
                <c:pt idx="14">
                  <c:v>14.8</c:v>
                </c:pt>
                <c:pt idx="15">
                  <c:v>14.74</c:v>
                </c:pt>
                <c:pt idx="16">
                  <c:v>14.72</c:v>
                </c:pt>
                <c:pt idx="17">
                  <c:v>14.8</c:v>
                </c:pt>
                <c:pt idx="18">
                  <c:v>14.81</c:v>
                </c:pt>
                <c:pt idx="19">
                  <c:v>14.77</c:v>
                </c:pt>
                <c:pt idx="20">
                  <c:v>14.71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F9-453A-80DE-6B52FAAF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155712"/>
        <c:axId val="750158336"/>
      </c:scatterChart>
      <c:valAx>
        <c:axId val="750155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8336"/>
        <c:crosses val="autoZero"/>
        <c:crossBetween val="midCat"/>
      </c:valAx>
      <c:valAx>
        <c:axId val="7501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89086319723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5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17843791149547"/>
          <c:y val="0.3419078930294881"/>
          <c:w val="0.29114450762740574"/>
          <c:h val="0.172384026268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'MR vs CEMS'!$A$2:$A$253</c15:sqref>
                  </c15:fullRef>
                </c:ext>
              </c:extLst>
              <c:f>('MR vs CEMS'!$A$2:$A$3,'MR vs CEMS'!$A$5:$A$253)</c:f>
              <c:numCache>
                <c:formatCode>h:mm</c:formatCode>
                <c:ptCount val="251"/>
                <c:pt idx="0">
                  <c:v>0.51597222222222217</c:v>
                </c:pt>
                <c:pt idx="1">
                  <c:v>0.51666666666666672</c:v>
                </c:pt>
                <c:pt idx="2">
                  <c:v>0.51805555555555505</c:v>
                </c:pt>
                <c:pt idx="3">
                  <c:v>0.51875000000000004</c:v>
                </c:pt>
                <c:pt idx="4">
                  <c:v>0.51944444444444404</c:v>
                </c:pt>
                <c:pt idx="5">
                  <c:v>0.52013888888888804</c:v>
                </c:pt>
                <c:pt idx="6">
                  <c:v>0.52083333333333304</c:v>
                </c:pt>
                <c:pt idx="7">
                  <c:v>0.52152777777777704</c:v>
                </c:pt>
                <c:pt idx="8">
                  <c:v>0.52222222222222103</c:v>
                </c:pt>
                <c:pt idx="9">
                  <c:v>0.52291666666666603</c:v>
                </c:pt>
                <c:pt idx="10">
                  <c:v>0.52361111111111003</c:v>
                </c:pt>
                <c:pt idx="11">
                  <c:v>0.52430555555555403</c:v>
                </c:pt>
                <c:pt idx="12">
                  <c:v>0.52499999999999902</c:v>
                </c:pt>
                <c:pt idx="13">
                  <c:v>0.52569444444444302</c:v>
                </c:pt>
                <c:pt idx="14">
                  <c:v>0.52638888888888702</c:v>
                </c:pt>
                <c:pt idx="15">
                  <c:v>0.52708333333333202</c:v>
                </c:pt>
                <c:pt idx="16">
                  <c:v>0.52777777777777601</c:v>
                </c:pt>
                <c:pt idx="17">
                  <c:v>0.52847222222222001</c:v>
                </c:pt>
                <c:pt idx="18">
                  <c:v>0.52916666666666501</c:v>
                </c:pt>
                <c:pt idx="19">
                  <c:v>0.52986111111110901</c:v>
                </c:pt>
                <c:pt idx="20">
                  <c:v>0.530555555555553</c:v>
                </c:pt>
                <c:pt idx="21">
                  <c:v>0.531249999999998</c:v>
                </c:pt>
                <c:pt idx="22">
                  <c:v>0.531944444444442</c:v>
                </c:pt>
                <c:pt idx="23">
                  <c:v>0.532638888888886</c:v>
                </c:pt>
                <c:pt idx="24">
                  <c:v>0.53333333333333099</c:v>
                </c:pt>
                <c:pt idx="25">
                  <c:v>0.53402777777777499</c:v>
                </c:pt>
                <c:pt idx="26">
                  <c:v>0.53472222222221899</c:v>
                </c:pt>
                <c:pt idx="27">
                  <c:v>0.53541666666666399</c:v>
                </c:pt>
                <c:pt idx="28">
                  <c:v>0.53611111111110799</c:v>
                </c:pt>
                <c:pt idx="29">
                  <c:v>0.53680555555555198</c:v>
                </c:pt>
                <c:pt idx="30">
                  <c:v>0.53749999999999698</c:v>
                </c:pt>
                <c:pt idx="31">
                  <c:v>0.53819444444444098</c:v>
                </c:pt>
                <c:pt idx="32">
                  <c:v>0.53888888888888498</c:v>
                </c:pt>
                <c:pt idx="33">
                  <c:v>0.53958333333332997</c:v>
                </c:pt>
                <c:pt idx="34">
                  <c:v>0.54027777777777397</c:v>
                </c:pt>
                <c:pt idx="35">
                  <c:v>0.54097222222221797</c:v>
                </c:pt>
                <c:pt idx="36">
                  <c:v>0.54166666666666297</c:v>
                </c:pt>
                <c:pt idx="37">
                  <c:v>0.54236111111110696</c:v>
                </c:pt>
                <c:pt idx="38">
                  <c:v>0.54305555555555096</c:v>
                </c:pt>
                <c:pt idx="39">
                  <c:v>0.54374999999999596</c:v>
                </c:pt>
                <c:pt idx="40">
                  <c:v>0.54444444444443996</c:v>
                </c:pt>
                <c:pt idx="41">
                  <c:v>0.54513888888888395</c:v>
                </c:pt>
                <c:pt idx="42">
                  <c:v>0.54583333333332895</c:v>
                </c:pt>
                <c:pt idx="43">
                  <c:v>0.54652777777777295</c:v>
                </c:pt>
                <c:pt idx="44">
                  <c:v>0.54722222222221695</c:v>
                </c:pt>
                <c:pt idx="45">
                  <c:v>0.54791666666666194</c:v>
                </c:pt>
                <c:pt idx="46">
                  <c:v>0.54861111111110605</c:v>
                </c:pt>
                <c:pt idx="47">
                  <c:v>0.54930555555555005</c:v>
                </c:pt>
                <c:pt idx="48">
                  <c:v>0.54999999999999505</c:v>
                </c:pt>
                <c:pt idx="49">
                  <c:v>0.55069444444443905</c:v>
                </c:pt>
                <c:pt idx="50">
                  <c:v>0.55138888888888304</c:v>
                </c:pt>
                <c:pt idx="51">
                  <c:v>0.55208333333332804</c:v>
                </c:pt>
                <c:pt idx="52">
                  <c:v>0.55277777777777204</c:v>
                </c:pt>
                <c:pt idx="53">
                  <c:v>0.55347222222221604</c:v>
                </c:pt>
                <c:pt idx="54">
                  <c:v>0.55416666666666103</c:v>
                </c:pt>
                <c:pt idx="55">
                  <c:v>0.55486111111110503</c:v>
                </c:pt>
                <c:pt idx="56">
                  <c:v>0.55555555555554903</c:v>
                </c:pt>
                <c:pt idx="57">
                  <c:v>0.55624999999999403</c:v>
                </c:pt>
                <c:pt idx="58">
                  <c:v>0.55694444444443802</c:v>
                </c:pt>
                <c:pt idx="59">
                  <c:v>0.55763888888888202</c:v>
                </c:pt>
                <c:pt idx="60">
                  <c:v>0.55833333333332702</c:v>
                </c:pt>
                <c:pt idx="61">
                  <c:v>0.55902777777777102</c:v>
                </c:pt>
                <c:pt idx="62">
                  <c:v>0.55972222222221502</c:v>
                </c:pt>
                <c:pt idx="63">
                  <c:v>0.56041666666666001</c:v>
                </c:pt>
                <c:pt idx="64">
                  <c:v>0.56111111111110401</c:v>
                </c:pt>
                <c:pt idx="65">
                  <c:v>0.56180555555554801</c:v>
                </c:pt>
                <c:pt idx="66">
                  <c:v>0.56249999999999301</c:v>
                </c:pt>
                <c:pt idx="67">
                  <c:v>0.563194444444437</c:v>
                </c:pt>
                <c:pt idx="68">
                  <c:v>0.563888888888881</c:v>
                </c:pt>
                <c:pt idx="69">
                  <c:v>0.564583333333326</c:v>
                </c:pt>
                <c:pt idx="70">
                  <c:v>0.56527777777777</c:v>
                </c:pt>
                <c:pt idx="71">
                  <c:v>0.56597222222221399</c:v>
                </c:pt>
                <c:pt idx="72">
                  <c:v>0.56666666666665899</c:v>
                </c:pt>
                <c:pt idx="73">
                  <c:v>0.56736111111110299</c:v>
                </c:pt>
                <c:pt idx="74">
                  <c:v>0.56805555555554699</c:v>
                </c:pt>
                <c:pt idx="75">
                  <c:v>0.56874999999999198</c:v>
                </c:pt>
                <c:pt idx="76">
                  <c:v>0.56944444444443598</c:v>
                </c:pt>
                <c:pt idx="77">
                  <c:v>0.57013888888887998</c:v>
                </c:pt>
                <c:pt idx="78">
                  <c:v>0.57083333333332498</c:v>
                </c:pt>
                <c:pt idx="79">
                  <c:v>0.57152777777776897</c:v>
                </c:pt>
                <c:pt idx="80">
                  <c:v>0.57222222222221297</c:v>
                </c:pt>
                <c:pt idx="81">
                  <c:v>0.57291666666665797</c:v>
                </c:pt>
                <c:pt idx="82">
                  <c:v>0.57361111111110197</c:v>
                </c:pt>
                <c:pt idx="83">
                  <c:v>0.57430555555554597</c:v>
                </c:pt>
                <c:pt idx="84">
                  <c:v>0.57499999999999096</c:v>
                </c:pt>
                <c:pt idx="85">
                  <c:v>0.57569444444443496</c:v>
                </c:pt>
                <c:pt idx="86">
                  <c:v>0.57638888888887896</c:v>
                </c:pt>
                <c:pt idx="87">
                  <c:v>0.57708333333332396</c:v>
                </c:pt>
                <c:pt idx="88">
                  <c:v>0.57777777777776795</c:v>
                </c:pt>
                <c:pt idx="89">
                  <c:v>0.57847222222221195</c:v>
                </c:pt>
                <c:pt idx="90">
                  <c:v>0.57916666666665695</c:v>
                </c:pt>
                <c:pt idx="91">
                  <c:v>0.57986111111110095</c:v>
                </c:pt>
                <c:pt idx="92">
                  <c:v>0.58055555555554506</c:v>
                </c:pt>
                <c:pt idx="93">
                  <c:v>0.58124999999998905</c:v>
                </c:pt>
                <c:pt idx="94">
                  <c:v>0.58194444444443405</c:v>
                </c:pt>
                <c:pt idx="95">
                  <c:v>0.58263888888887805</c:v>
                </c:pt>
                <c:pt idx="96">
                  <c:v>0.58333333333332205</c:v>
                </c:pt>
                <c:pt idx="97">
                  <c:v>0.58402777777776704</c:v>
                </c:pt>
                <c:pt idx="98">
                  <c:v>0.58472222222221104</c:v>
                </c:pt>
                <c:pt idx="99">
                  <c:v>0.58541666666665504</c:v>
                </c:pt>
                <c:pt idx="100">
                  <c:v>0.58611111111110004</c:v>
                </c:pt>
                <c:pt idx="101">
                  <c:v>0.58680555555554403</c:v>
                </c:pt>
                <c:pt idx="102">
                  <c:v>0.58749999999998803</c:v>
                </c:pt>
                <c:pt idx="103">
                  <c:v>0.58819444444443303</c:v>
                </c:pt>
                <c:pt idx="104">
                  <c:v>0.58888888888887703</c:v>
                </c:pt>
                <c:pt idx="105">
                  <c:v>0.58958333333332202</c:v>
                </c:pt>
                <c:pt idx="106">
                  <c:v>0.59027777777776602</c:v>
                </c:pt>
                <c:pt idx="107">
                  <c:v>0.59097222222221002</c:v>
                </c:pt>
                <c:pt idx="108">
                  <c:v>0.59166666666665402</c:v>
                </c:pt>
                <c:pt idx="109">
                  <c:v>0.59236111111109901</c:v>
                </c:pt>
                <c:pt idx="110">
                  <c:v>0.59305555555554301</c:v>
                </c:pt>
                <c:pt idx="111">
                  <c:v>0.59374999999998701</c:v>
                </c:pt>
                <c:pt idx="112">
                  <c:v>0.59444444444443201</c:v>
                </c:pt>
                <c:pt idx="113">
                  <c:v>0.59513888888887601</c:v>
                </c:pt>
                <c:pt idx="114">
                  <c:v>0.59583333333332</c:v>
                </c:pt>
                <c:pt idx="115">
                  <c:v>0.596527777777765</c:v>
                </c:pt>
                <c:pt idx="116">
                  <c:v>0.597222222222209</c:v>
                </c:pt>
                <c:pt idx="117">
                  <c:v>0.597916666666653</c:v>
                </c:pt>
                <c:pt idx="118">
                  <c:v>0.59861111111109799</c:v>
                </c:pt>
                <c:pt idx="119">
                  <c:v>0.59930555555554199</c:v>
                </c:pt>
                <c:pt idx="120">
                  <c:v>0.59999999999998599</c:v>
                </c:pt>
                <c:pt idx="121">
                  <c:v>0.60069444444443099</c:v>
                </c:pt>
                <c:pt idx="122">
                  <c:v>0.60138888888887498</c:v>
                </c:pt>
                <c:pt idx="123">
                  <c:v>0.60208333333331898</c:v>
                </c:pt>
                <c:pt idx="124">
                  <c:v>0.60277777777776398</c:v>
                </c:pt>
                <c:pt idx="125">
                  <c:v>43053.625694444447</c:v>
                </c:pt>
                <c:pt idx="126">
                  <c:v>43053.626388888886</c:v>
                </c:pt>
                <c:pt idx="127">
                  <c:v>43053.627083333333</c:v>
                </c:pt>
                <c:pt idx="128">
                  <c:v>43053.62777777778</c:v>
                </c:pt>
                <c:pt idx="129">
                  <c:v>43053.628472222219</c:v>
                </c:pt>
                <c:pt idx="130">
                  <c:v>43053.629166666666</c:v>
                </c:pt>
                <c:pt idx="131">
                  <c:v>43053.629861111112</c:v>
                </c:pt>
                <c:pt idx="132">
                  <c:v>43053.630555555552</c:v>
                </c:pt>
                <c:pt idx="133">
                  <c:v>43053.631249999999</c:v>
                </c:pt>
                <c:pt idx="134">
                  <c:v>43053.631944444445</c:v>
                </c:pt>
                <c:pt idx="135">
                  <c:v>43053.632638888885</c:v>
                </c:pt>
                <c:pt idx="136">
                  <c:v>43053.633333333331</c:v>
                </c:pt>
                <c:pt idx="137">
                  <c:v>43053.634027777778</c:v>
                </c:pt>
                <c:pt idx="138">
                  <c:v>43053.634722222225</c:v>
                </c:pt>
                <c:pt idx="139">
                  <c:v>43053.635416666664</c:v>
                </c:pt>
                <c:pt idx="140">
                  <c:v>43053.636111111111</c:v>
                </c:pt>
                <c:pt idx="141">
                  <c:v>43053.636805555558</c:v>
                </c:pt>
                <c:pt idx="142">
                  <c:v>43053.637499999997</c:v>
                </c:pt>
                <c:pt idx="143">
                  <c:v>43053.638194444444</c:v>
                </c:pt>
                <c:pt idx="144">
                  <c:v>43053.638888888891</c:v>
                </c:pt>
                <c:pt idx="145">
                  <c:v>43053.63958333333</c:v>
                </c:pt>
                <c:pt idx="146">
                  <c:v>43053.640277777777</c:v>
                </c:pt>
                <c:pt idx="147">
                  <c:v>43053.640972222223</c:v>
                </c:pt>
                <c:pt idx="148">
                  <c:v>43053.641666666663</c:v>
                </c:pt>
                <c:pt idx="149">
                  <c:v>43053.642361111109</c:v>
                </c:pt>
                <c:pt idx="150">
                  <c:v>43053.643055555556</c:v>
                </c:pt>
                <c:pt idx="151">
                  <c:v>43053.643749999996</c:v>
                </c:pt>
                <c:pt idx="152">
                  <c:v>43053.644444444442</c:v>
                </c:pt>
                <c:pt idx="153">
                  <c:v>43053.645138888889</c:v>
                </c:pt>
                <c:pt idx="154">
                  <c:v>43053.645833333336</c:v>
                </c:pt>
                <c:pt idx="155">
                  <c:v>43053.646527777775</c:v>
                </c:pt>
                <c:pt idx="156">
                  <c:v>43053.647222222222</c:v>
                </c:pt>
                <c:pt idx="157">
                  <c:v>43053.647916666669</c:v>
                </c:pt>
                <c:pt idx="158">
                  <c:v>43053.648611111108</c:v>
                </c:pt>
                <c:pt idx="159">
                  <c:v>43053.649305555555</c:v>
                </c:pt>
                <c:pt idx="160">
                  <c:v>43053.65</c:v>
                </c:pt>
                <c:pt idx="161">
                  <c:v>43053.650694444441</c:v>
                </c:pt>
                <c:pt idx="162">
                  <c:v>43053.651388888888</c:v>
                </c:pt>
                <c:pt idx="163">
                  <c:v>43053.652083333334</c:v>
                </c:pt>
                <c:pt idx="164">
                  <c:v>43053.652777777774</c:v>
                </c:pt>
                <c:pt idx="165">
                  <c:v>43053.65347222222</c:v>
                </c:pt>
                <c:pt idx="166">
                  <c:v>43053.654166666667</c:v>
                </c:pt>
                <c:pt idx="167">
                  <c:v>43053.654861111107</c:v>
                </c:pt>
                <c:pt idx="168">
                  <c:v>43053.655555555553</c:v>
                </c:pt>
                <c:pt idx="169">
                  <c:v>43053.65625</c:v>
                </c:pt>
                <c:pt idx="170">
                  <c:v>43053.656944444447</c:v>
                </c:pt>
                <c:pt idx="171">
                  <c:v>43053.657638888886</c:v>
                </c:pt>
                <c:pt idx="172">
                  <c:v>43053.658333333333</c:v>
                </c:pt>
                <c:pt idx="173">
                  <c:v>43053.65902777778</c:v>
                </c:pt>
                <c:pt idx="174">
                  <c:v>43053.659722222219</c:v>
                </c:pt>
                <c:pt idx="175">
                  <c:v>43053.660416666666</c:v>
                </c:pt>
                <c:pt idx="176">
                  <c:v>43053.661111111112</c:v>
                </c:pt>
                <c:pt idx="177">
                  <c:v>43053.661805555552</c:v>
                </c:pt>
                <c:pt idx="178">
                  <c:v>43053.662499999999</c:v>
                </c:pt>
                <c:pt idx="179">
                  <c:v>43053.663194444445</c:v>
                </c:pt>
                <c:pt idx="180">
                  <c:v>43053.663888888885</c:v>
                </c:pt>
                <c:pt idx="181">
                  <c:v>43053.664583333331</c:v>
                </c:pt>
                <c:pt idx="182">
                  <c:v>43053.665277777778</c:v>
                </c:pt>
                <c:pt idx="183">
                  <c:v>43053.665972222225</c:v>
                </c:pt>
                <c:pt idx="184">
                  <c:v>43053.666666666664</c:v>
                </c:pt>
                <c:pt idx="185">
                  <c:v>43053.667361111111</c:v>
                </c:pt>
                <c:pt idx="186">
                  <c:v>43053.668055555558</c:v>
                </c:pt>
                <c:pt idx="187">
                  <c:v>43053.668749999997</c:v>
                </c:pt>
                <c:pt idx="188">
                  <c:v>43053.669444444444</c:v>
                </c:pt>
                <c:pt idx="189">
                  <c:v>43053.670138888891</c:v>
                </c:pt>
                <c:pt idx="190">
                  <c:v>43053.67083333333</c:v>
                </c:pt>
                <c:pt idx="191">
                  <c:v>43053.671527777777</c:v>
                </c:pt>
                <c:pt idx="192">
                  <c:v>43053.672222222223</c:v>
                </c:pt>
                <c:pt idx="193">
                  <c:v>43053.672916666663</c:v>
                </c:pt>
                <c:pt idx="194">
                  <c:v>43053.673611111109</c:v>
                </c:pt>
                <c:pt idx="195">
                  <c:v>43053.674305555556</c:v>
                </c:pt>
                <c:pt idx="196">
                  <c:v>43053.674999999996</c:v>
                </c:pt>
                <c:pt idx="197">
                  <c:v>43053.675694444442</c:v>
                </c:pt>
                <c:pt idx="198">
                  <c:v>43053.676388888889</c:v>
                </c:pt>
                <c:pt idx="199">
                  <c:v>43053.677083333336</c:v>
                </c:pt>
                <c:pt idx="200">
                  <c:v>43053.677777777775</c:v>
                </c:pt>
                <c:pt idx="201">
                  <c:v>43053.678472222222</c:v>
                </c:pt>
                <c:pt idx="202">
                  <c:v>43053.679166666669</c:v>
                </c:pt>
                <c:pt idx="203">
                  <c:v>43053.679861111108</c:v>
                </c:pt>
                <c:pt idx="204">
                  <c:v>43053.680555555555</c:v>
                </c:pt>
                <c:pt idx="205">
                  <c:v>43053.681250000001</c:v>
                </c:pt>
                <c:pt idx="206">
                  <c:v>43053.681944444441</c:v>
                </c:pt>
                <c:pt idx="207">
                  <c:v>43053.682638888888</c:v>
                </c:pt>
                <c:pt idx="208">
                  <c:v>43053.683333333334</c:v>
                </c:pt>
                <c:pt idx="209">
                  <c:v>43053.684027777774</c:v>
                </c:pt>
                <c:pt idx="210">
                  <c:v>43053.68472222222</c:v>
                </c:pt>
                <c:pt idx="211">
                  <c:v>43053.685416666667</c:v>
                </c:pt>
                <c:pt idx="212">
                  <c:v>43053.686111111107</c:v>
                </c:pt>
                <c:pt idx="213">
                  <c:v>43053.686805555553</c:v>
                </c:pt>
                <c:pt idx="214">
                  <c:v>43053.6875</c:v>
                </c:pt>
                <c:pt idx="215">
                  <c:v>43053.688194444447</c:v>
                </c:pt>
                <c:pt idx="216">
                  <c:v>43053.688888888886</c:v>
                </c:pt>
                <c:pt idx="217">
                  <c:v>43053.689583333333</c:v>
                </c:pt>
                <c:pt idx="218">
                  <c:v>43053.69027777778</c:v>
                </c:pt>
                <c:pt idx="219">
                  <c:v>43053.690972222219</c:v>
                </c:pt>
                <c:pt idx="220">
                  <c:v>43053.691666666666</c:v>
                </c:pt>
                <c:pt idx="221">
                  <c:v>43053.692361111112</c:v>
                </c:pt>
                <c:pt idx="222">
                  <c:v>43053.693055555552</c:v>
                </c:pt>
                <c:pt idx="223">
                  <c:v>43053.693749999999</c:v>
                </c:pt>
                <c:pt idx="224">
                  <c:v>43053.694444444445</c:v>
                </c:pt>
                <c:pt idx="225">
                  <c:v>43053.695138888885</c:v>
                </c:pt>
                <c:pt idx="226">
                  <c:v>43053.695833333331</c:v>
                </c:pt>
                <c:pt idx="227">
                  <c:v>43053.696527777778</c:v>
                </c:pt>
                <c:pt idx="228">
                  <c:v>43053.697222222225</c:v>
                </c:pt>
                <c:pt idx="229">
                  <c:v>43053.697916666664</c:v>
                </c:pt>
                <c:pt idx="230">
                  <c:v>43053.698611111111</c:v>
                </c:pt>
                <c:pt idx="231">
                  <c:v>43053.699305555558</c:v>
                </c:pt>
                <c:pt idx="232">
                  <c:v>43053.7</c:v>
                </c:pt>
                <c:pt idx="233">
                  <c:v>43053.700694444444</c:v>
                </c:pt>
                <c:pt idx="234">
                  <c:v>43053.701388888891</c:v>
                </c:pt>
                <c:pt idx="235">
                  <c:v>43053.70208333333</c:v>
                </c:pt>
                <c:pt idx="236">
                  <c:v>43053.702777777777</c:v>
                </c:pt>
                <c:pt idx="237">
                  <c:v>43053.703472222223</c:v>
                </c:pt>
                <c:pt idx="238">
                  <c:v>43053.704166666663</c:v>
                </c:pt>
                <c:pt idx="239">
                  <c:v>43053.704861111109</c:v>
                </c:pt>
                <c:pt idx="240">
                  <c:v>43053.705555555556</c:v>
                </c:pt>
                <c:pt idx="241">
                  <c:v>43053.706249999996</c:v>
                </c:pt>
                <c:pt idx="242">
                  <c:v>43053.706944444442</c:v>
                </c:pt>
                <c:pt idx="243">
                  <c:v>43053.707638888889</c:v>
                </c:pt>
                <c:pt idx="244">
                  <c:v>43053.708333333336</c:v>
                </c:pt>
                <c:pt idx="245">
                  <c:v>43053.709027777775</c:v>
                </c:pt>
                <c:pt idx="246">
                  <c:v>43053.709722222222</c:v>
                </c:pt>
                <c:pt idx="247">
                  <c:v>43053.710416666669</c:v>
                </c:pt>
                <c:pt idx="248">
                  <c:v>43053.711111111108</c:v>
                </c:pt>
                <c:pt idx="249">
                  <c:v>43053.711805555555</c:v>
                </c:pt>
                <c:pt idx="250">
                  <c:v>43053.712500000001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'MR vs CEMS'!$B$2:$B$253</c15:sqref>
                  </c15:fullRef>
                </c:ext>
              </c:extLst>
              <c:f>('MR vs CEMS'!$B$2:$B$3,'MR vs CEMS'!$B$5:$B$253)</c:f>
              <c:numCache>
                <c:formatCode>0.0</c:formatCode>
                <c:ptCount val="251"/>
                <c:pt idx="0">
                  <c:v>13.73</c:v>
                </c:pt>
                <c:pt idx="1">
                  <c:v>13.72</c:v>
                </c:pt>
                <c:pt idx="2">
                  <c:v>13.74</c:v>
                </c:pt>
                <c:pt idx="3">
                  <c:v>13.74</c:v>
                </c:pt>
                <c:pt idx="4">
                  <c:v>13.8</c:v>
                </c:pt>
                <c:pt idx="5">
                  <c:v>13.82</c:v>
                </c:pt>
                <c:pt idx="6">
                  <c:v>13.81</c:v>
                </c:pt>
                <c:pt idx="7">
                  <c:v>13.81</c:v>
                </c:pt>
                <c:pt idx="8">
                  <c:v>13.83</c:v>
                </c:pt>
                <c:pt idx="9">
                  <c:v>13.85</c:v>
                </c:pt>
                <c:pt idx="10">
                  <c:v>13.83</c:v>
                </c:pt>
                <c:pt idx="11">
                  <c:v>13.86</c:v>
                </c:pt>
                <c:pt idx="12">
                  <c:v>13.87</c:v>
                </c:pt>
                <c:pt idx="13">
                  <c:v>13.87</c:v>
                </c:pt>
                <c:pt idx="14">
                  <c:v>13.92</c:v>
                </c:pt>
                <c:pt idx="15">
                  <c:v>13.94</c:v>
                </c:pt>
                <c:pt idx="16">
                  <c:v>13.92</c:v>
                </c:pt>
                <c:pt idx="17">
                  <c:v>13.93</c:v>
                </c:pt>
                <c:pt idx="18">
                  <c:v>13.94</c:v>
                </c:pt>
                <c:pt idx="19">
                  <c:v>13.93</c:v>
                </c:pt>
                <c:pt idx="20">
                  <c:v>13.96</c:v>
                </c:pt>
                <c:pt idx="21">
                  <c:v>13.97</c:v>
                </c:pt>
                <c:pt idx="22">
                  <c:v>13.97</c:v>
                </c:pt>
                <c:pt idx="23">
                  <c:v>14</c:v>
                </c:pt>
                <c:pt idx="24">
                  <c:v>14.01</c:v>
                </c:pt>
                <c:pt idx="25">
                  <c:v>14.02</c:v>
                </c:pt>
                <c:pt idx="26">
                  <c:v>14.04</c:v>
                </c:pt>
                <c:pt idx="27">
                  <c:v>14.02</c:v>
                </c:pt>
                <c:pt idx="28">
                  <c:v>14.03</c:v>
                </c:pt>
                <c:pt idx="29">
                  <c:v>14.04</c:v>
                </c:pt>
                <c:pt idx="30">
                  <c:v>14.03</c:v>
                </c:pt>
                <c:pt idx="31">
                  <c:v>14.04</c:v>
                </c:pt>
                <c:pt idx="32">
                  <c:v>14.07</c:v>
                </c:pt>
                <c:pt idx="33">
                  <c:v>14.08</c:v>
                </c:pt>
                <c:pt idx="34">
                  <c:v>14.09</c:v>
                </c:pt>
                <c:pt idx="35">
                  <c:v>14.13</c:v>
                </c:pt>
                <c:pt idx="36">
                  <c:v>14.11</c:v>
                </c:pt>
                <c:pt idx="37">
                  <c:v>14.07</c:v>
                </c:pt>
                <c:pt idx="38">
                  <c:v>14.08</c:v>
                </c:pt>
                <c:pt idx="39">
                  <c:v>14.08</c:v>
                </c:pt>
                <c:pt idx="40">
                  <c:v>14.06</c:v>
                </c:pt>
                <c:pt idx="41">
                  <c:v>14.07</c:v>
                </c:pt>
                <c:pt idx="42">
                  <c:v>14.05</c:v>
                </c:pt>
                <c:pt idx="43">
                  <c:v>14.03</c:v>
                </c:pt>
                <c:pt idx="44">
                  <c:v>14.06</c:v>
                </c:pt>
                <c:pt idx="45">
                  <c:v>14.11</c:v>
                </c:pt>
                <c:pt idx="46">
                  <c:v>14.11</c:v>
                </c:pt>
                <c:pt idx="47">
                  <c:v>14.1</c:v>
                </c:pt>
                <c:pt idx="48">
                  <c:v>14.11</c:v>
                </c:pt>
                <c:pt idx="49">
                  <c:v>14.1</c:v>
                </c:pt>
                <c:pt idx="50">
                  <c:v>14.12</c:v>
                </c:pt>
                <c:pt idx="51">
                  <c:v>14.12</c:v>
                </c:pt>
                <c:pt idx="52">
                  <c:v>14.14</c:v>
                </c:pt>
                <c:pt idx="53">
                  <c:v>14.16</c:v>
                </c:pt>
                <c:pt idx="54">
                  <c:v>14.17</c:v>
                </c:pt>
                <c:pt idx="55">
                  <c:v>14.32</c:v>
                </c:pt>
                <c:pt idx="56">
                  <c:v>14.46</c:v>
                </c:pt>
                <c:pt idx="57">
                  <c:v>14.55</c:v>
                </c:pt>
                <c:pt idx="58">
                  <c:v>14.51</c:v>
                </c:pt>
                <c:pt idx="59">
                  <c:v>14.56</c:v>
                </c:pt>
                <c:pt idx="60">
                  <c:v>14.57</c:v>
                </c:pt>
                <c:pt idx="61">
                  <c:v>14.45</c:v>
                </c:pt>
                <c:pt idx="62">
                  <c:v>14.4</c:v>
                </c:pt>
                <c:pt idx="63">
                  <c:v>14.32</c:v>
                </c:pt>
                <c:pt idx="64">
                  <c:v>14.28</c:v>
                </c:pt>
                <c:pt idx="65">
                  <c:v>14.33</c:v>
                </c:pt>
                <c:pt idx="66">
                  <c:v>14.36</c:v>
                </c:pt>
                <c:pt idx="67">
                  <c:v>14.35</c:v>
                </c:pt>
                <c:pt idx="68">
                  <c:v>14.4</c:v>
                </c:pt>
                <c:pt idx="69">
                  <c:v>14.38</c:v>
                </c:pt>
                <c:pt idx="70">
                  <c:v>14.35</c:v>
                </c:pt>
                <c:pt idx="71">
                  <c:v>14.41</c:v>
                </c:pt>
                <c:pt idx="72">
                  <c:v>14.48</c:v>
                </c:pt>
                <c:pt idx="73">
                  <c:v>14.57</c:v>
                </c:pt>
                <c:pt idx="74">
                  <c:v>14.65</c:v>
                </c:pt>
                <c:pt idx="75">
                  <c:v>14.78</c:v>
                </c:pt>
                <c:pt idx="76">
                  <c:v>14.76</c:v>
                </c:pt>
                <c:pt idx="77">
                  <c:v>14.69</c:v>
                </c:pt>
                <c:pt idx="78">
                  <c:v>14.75</c:v>
                </c:pt>
                <c:pt idx="79">
                  <c:v>14.81</c:v>
                </c:pt>
                <c:pt idx="80">
                  <c:v>14.92</c:v>
                </c:pt>
                <c:pt idx="81">
                  <c:v>14.97</c:v>
                </c:pt>
                <c:pt idx="82">
                  <c:v>14.91</c:v>
                </c:pt>
                <c:pt idx="83">
                  <c:v>14.9</c:v>
                </c:pt>
                <c:pt idx="84">
                  <c:v>14.86</c:v>
                </c:pt>
                <c:pt idx="85">
                  <c:v>14.73</c:v>
                </c:pt>
                <c:pt idx="86">
                  <c:v>14.7</c:v>
                </c:pt>
                <c:pt idx="87">
                  <c:v>14.69</c:v>
                </c:pt>
                <c:pt idx="88">
                  <c:v>14.85</c:v>
                </c:pt>
                <c:pt idx="89">
                  <c:v>14.92</c:v>
                </c:pt>
                <c:pt idx="90">
                  <c:v>14.92</c:v>
                </c:pt>
                <c:pt idx="91">
                  <c:v>14.9</c:v>
                </c:pt>
                <c:pt idx="92">
                  <c:v>14.83</c:v>
                </c:pt>
                <c:pt idx="93">
                  <c:v>14.75</c:v>
                </c:pt>
                <c:pt idx="94">
                  <c:v>14.82</c:v>
                </c:pt>
                <c:pt idx="95">
                  <c:v>14.85</c:v>
                </c:pt>
                <c:pt idx="96">
                  <c:v>14.82</c:v>
                </c:pt>
                <c:pt idx="97">
                  <c:v>14.56</c:v>
                </c:pt>
                <c:pt idx="98">
                  <c:v>14.46</c:v>
                </c:pt>
                <c:pt idx="99">
                  <c:v>14.38</c:v>
                </c:pt>
                <c:pt idx="100">
                  <c:v>14.33</c:v>
                </c:pt>
                <c:pt idx="101">
                  <c:v>14.32</c:v>
                </c:pt>
                <c:pt idx="102">
                  <c:v>14.32</c:v>
                </c:pt>
                <c:pt idx="103">
                  <c:v>14.33</c:v>
                </c:pt>
                <c:pt idx="104">
                  <c:v>14.32</c:v>
                </c:pt>
                <c:pt idx="105">
                  <c:v>14.4</c:v>
                </c:pt>
                <c:pt idx="106">
                  <c:v>14.46</c:v>
                </c:pt>
                <c:pt idx="107">
                  <c:v>14.42</c:v>
                </c:pt>
                <c:pt idx="108">
                  <c:v>14.38</c:v>
                </c:pt>
                <c:pt idx="109">
                  <c:v>14.33</c:v>
                </c:pt>
                <c:pt idx="110">
                  <c:v>14.36</c:v>
                </c:pt>
                <c:pt idx="111">
                  <c:v>14.41</c:v>
                </c:pt>
                <c:pt idx="112">
                  <c:v>14.36</c:v>
                </c:pt>
                <c:pt idx="113">
                  <c:v>14.35</c:v>
                </c:pt>
                <c:pt idx="114">
                  <c:v>14.37</c:v>
                </c:pt>
                <c:pt idx="115">
                  <c:v>14.38</c:v>
                </c:pt>
                <c:pt idx="116">
                  <c:v>14.36</c:v>
                </c:pt>
                <c:pt idx="117">
                  <c:v>14.39</c:v>
                </c:pt>
                <c:pt idx="118">
                  <c:v>14.45</c:v>
                </c:pt>
                <c:pt idx="119">
                  <c:v>14.52</c:v>
                </c:pt>
                <c:pt idx="120">
                  <c:v>14.49</c:v>
                </c:pt>
                <c:pt idx="121">
                  <c:v>14.5</c:v>
                </c:pt>
                <c:pt idx="122">
                  <c:v>14.47</c:v>
                </c:pt>
                <c:pt idx="123">
                  <c:v>14.5</c:v>
                </c:pt>
                <c:pt idx="124">
                  <c:v>14.51</c:v>
                </c:pt>
                <c:pt idx="125">
                  <c:v>14.53</c:v>
                </c:pt>
                <c:pt idx="126">
                  <c:v>14.47</c:v>
                </c:pt>
                <c:pt idx="127">
                  <c:v>14.44</c:v>
                </c:pt>
                <c:pt idx="128">
                  <c:v>14.44</c:v>
                </c:pt>
                <c:pt idx="129">
                  <c:v>14.41</c:v>
                </c:pt>
                <c:pt idx="130">
                  <c:v>14.43</c:v>
                </c:pt>
                <c:pt idx="131">
                  <c:v>14.34</c:v>
                </c:pt>
                <c:pt idx="132">
                  <c:v>14.09</c:v>
                </c:pt>
                <c:pt idx="133">
                  <c:v>14.02</c:v>
                </c:pt>
                <c:pt idx="134">
                  <c:v>14.03</c:v>
                </c:pt>
                <c:pt idx="135">
                  <c:v>14.03</c:v>
                </c:pt>
                <c:pt idx="136">
                  <c:v>14.03</c:v>
                </c:pt>
                <c:pt idx="137">
                  <c:v>14.07</c:v>
                </c:pt>
                <c:pt idx="138">
                  <c:v>14.07</c:v>
                </c:pt>
                <c:pt idx="139">
                  <c:v>14.15</c:v>
                </c:pt>
                <c:pt idx="140">
                  <c:v>14.29</c:v>
                </c:pt>
                <c:pt idx="141">
                  <c:v>14.22</c:v>
                </c:pt>
                <c:pt idx="142">
                  <c:v>14.19</c:v>
                </c:pt>
                <c:pt idx="143">
                  <c:v>14.21</c:v>
                </c:pt>
                <c:pt idx="144">
                  <c:v>14.22</c:v>
                </c:pt>
                <c:pt idx="145">
                  <c:v>14.32</c:v>
                </c:pt>
                <c:pt idx="146">
                  <c:v>14.32</c:v>
                </c:pt>
                <c:pt idx="147">
                  <c:v>14.33</c:v>
                </c:pt>
                <c:pt idx="148">
                  <c:v>14.32</c:v>
                </c:pt>
                <c:pt idx="149">
                  <c:v>14.26</c:v>
                </c:pt>
                <c:pt idx="150">
                  <c:v>14.21</c:v>
                </c:pt>
                <c:pt idx="151">
                  <c:v>14.23</c:v>
                </c:pt>
                <c:pt idx="152">
                  <c:v>14.23</c:v>
                </c:pt>
                <c:pt idx="153">
                  <c:v>14.46</c:v>
                </c:pt>
                <c:pt idx="154">
                  <c:v>14.8</c:v>
                </c:pt>
                <c:pt idx="155">
                  <c:v>15.09</c:v>
                </c:pt>
                <c:pt idx="156">
                  <c:v>14.84</c:v>
                </c:pt>
                <c:pt idx="157">
                  <c:v>14.69</c:v>
                </c:pt>
                <c:pt idx="158">
                  <c:v>14.61</c:v>
                </c:pt>
                <c:pt idx="159">
                  <c:v>14.5</c:v>
                </c:pt>
                <c:pt idx="160">
                  <c:v>14.49</c:v>
                </c:pt>
                <c:pt idx="161">
                  <c:v>14.46</c:v>
                </c:pt>
                <c:pt idx="162">
                  <c:v>14.4</c:v>
                </c:pt>
                <c:pt idx="163">
                  <c:v>14.42</c:v>
                </c:pt>
                <c:pt idx="164">
                  <c:v>14.54</c:v>
                </c:pt>
                <c:pt idx="165">
                  <c:v>14.63</c:v>
                </c:pt>
                <c:pt idx="166">
                  <c:v>14.55</c:v>
                </c:pt>
                <c:pt idx="167">
                  <c:v>14.53</c:v>
                </c:pt>
                <c:pt idx="168">
                  <c:v>14.52</c:v>
                </c:pt>
                <c:pt idx="169">
                  <c:v>14.49</c:v>
                </c:pt>
                <c:pt idx="170">
                  <c:v>14.49</c:v>
                </c:pt>
                <c:pt idx="171">
                  <c:v>14.47</c:v>
                </c:pt>
                <c:pt idx="172">
                  <c:v>14.47</c:v>
                </c:pt>
                <c:pt idx="173">
                  <c:v>14.44</c:v>
                </c:pt>
                <c:pt idx="174">
                  <c:v>14.43</c:v>
                </c:pt>
                <c:pt idx="175">
                  <c:v>14.47</c:v>
                </c:pt>
                <c:pt idx="176">
                  <c:v>14.48</c:v>
                </c:pt>
                <c:pt idx="177">
                  <c:v>14.53</c:v>
                </c:pt>
                <c:pt idx="178">
                  <c:v>14.62</c:v>
                </c:pt>
                <c:pt idx="179">
                  <c:v>14.65</c:v>
                </c:pt>
                <c:pt idx="180">
                  <c:v>14.67</c:v>
                </c:pt>
                <c:pt idx="181">
                  <c:v>14.69</c:v>
                </c:pt>
                <c:pt idx="182">
                  <c:v>14.71</c:v>
                </c:pt>
                <c:pt idx="183">
                  <c:v>14.68</c:v>
                </c:pt>
                <c:pt idx="184">
                  <c:v>14.68</c:v>
                </c:pt>
                <c:pt idx="185">
                  <c:v>14.71</c:v>
                </c:pt>
                <c:pt idx="186">
                  <c:v>14.7</c:v>
                </c:pt>
                <c:pt idx="187">
                  <c:v>14.7</c:v>
                </c:pt>
                <c:pt idx="188">
                  <c:v>14.67</c:v>
                </c:pt>
                <c:pt idx="189">
                  <c:v>14.67</c:v>
                </c:pt>
                <c:pt idx="190">
                  <c:v>14.67</c:v>
                </c:pt>
                <c:pt idx="191">
                  <c:v>14.64</c:v>
                </c:pt>
                <c:pt idx="192">
                  <c:v>14.62</c:v>
                </c:pt>
                <c:pt idx="193">
                  <c:v>14.6</c:v>
                </c:pt>
                <c:pt idx="194">
                  <c:v>14.54</c:v>
                </c:pt>
                <c:pt idx="195">
                  <c:v>14.53</c:v>
                </c:pt>
                <c:pt idx="196">
                  <c:v>14.56</c:v>
                </c:pt>
                <c:pt idx="197">
                  <c:v>14.52</c:v>
                </c:pt>
                <c:pt idx="198">
                  <c:v>14.48</c:v>
                </c:pt>
                <c:pt idx="199">
                  <c:v>14.47</c:v>
                </c:pt>
                <c:pt idx="200">
                  <c:v>14.48</c:v>
                </c:pt>
                <c:pt idx="201">
                  <c:v>14.46</c:v>
                </c:pt>
                <c:pt idx="202">
                  <c:v>14.43</c:v>
                </c:pt>
                <c:pt idx="203">
                  <c:v>14.39</c:v>
                </c:pt>
                <c:pt idx="204">
                  <c:v>14.4</c:v>
                </c:pt>
                <c:pt idx="205">
                  <c:v>14.41</c:v>
                </c:pt>
                <c:pt idx="206">
                  <c:v>14.39</c:v>
                </c:pt>
                <c:pt idx="207">
                  <c:v>14.35</c:v>
                </c:pt>
                <c:pt idx="208">
                  <c:v>14.42</c:v>
                </c:pt>
                <c:pt idx="209">
                  <c:v>14.49</c:v>
                </c:pt>
                <c:pt idx="210">
                  <c:v>14.48</c:v>
                </c:pt>
                <c:pt idx="211">
                  <c:v>14.52</c:v>
                </c:pt>
                <c:pt idx="212">
                  <c:v>14.57</c:v>
                </c:pt>
                <c:pt idx="213">
                  <c:v>14.6</c:v>
                </c:pt>
                <c:pt idx="214">
                  <c:v>14.62</c:v>
                </c:pt>
                <c:pt idx="215">
                  <c:v>14.66</c:v>
                </c:pt>
                <c:pt idx="216">
                  <c:v>14.66</c:v>
                </c:pt>
                <c:pt idx="217">
                  <c:v>14.67</c:v>
                </c:pt>
                <c:pt idx="218">
                  <c:v>14.65</c:v>
                </c:pt>
                <c:pt idx="219">
                  <c:v>14.66</c:v>
                </c:pt>
                <c:pt idx="220">
                  <c:v>14.67</c:v>
                </c:pt>
                <c:pt idx="221">
                  <c:v>14.68</c:v>
                </c:pt>
                <c:pt idx="222">
                  <c:v>14.67</c:v>
                </c:pt>
                <c:pt idx="223">
                  <c:v>14.68</c:v>
                </c:pt>
                <c:pt idx="224">
                  <c:v>14.67</c:v>
                </c:pt>
                <c:pt idx="225">
                  <c:v>14.67</c:v>
                </c:pt>
                <c:pt idx="226">
                  <c:v>14.7</c:v>
                </c:pt>
                <c:pt idx="227">
                  <c:v>14.69</c:v>
                </c:pt>
                <c:pt idx="228">
                  <c:v>14.67</c:v>
                </c:pt>
                <c:pt idx="229">
                  <c:v>14.67</c:v>
                </c:pt>
                <c:pt idx="230">
                  <c:v>14.68</c:v>
                </c:pt>
                <c:pt idx="231">
                  <c:v>14.68</c:v>
                </c:pt>
                <c:pt idx="232">
                  <c:v>14.69</c:v>
                </c:pt>
                <c:pt idx="233">
                  <c:v>14.68</c:v>
                </c:pt>
                <c:pt idx="234">
                  <c:v>14.67</c:v>
                </c:pt>
                <c:pt idx="235">
                  <c:v>14.68</c:v>
                </c:pt>
                <c:pt idx="236">
                  <c:v>14.68</c:v>
                </c:pt>
                <c:pt idx="237">
                  <c:v>14.68</c:v>
                </c:pt>
                <c:pt idx="238">
                  <c:v>14.67</c:v>
                </c:pt>
                <c:pt idx="239">
                  <c:v>14.67</c:v>
                </c:pt>
                <c:pt idx="240">
                  <c:v>14.67</c:v>
                </c:pt>
                <c:pt idx="241">
                  <c:v>14.67</c:v>
                </c:pt>
                <c:pt idx="242">
                  <c:v>14.66</c:v>
                </c:pt>
                <c:pt idx="243">
                  <c:v>14.67</c:v>
                </c:pt>
                <c:pt idx="244">
                  <c:v>14.67</c:v>
                </c:pt>
                <c:pt idx="245">
                  <c:v>14.67</c:v>
                </c:pt>
                <c:pt idx="246">
                  <c:v>14.83</c:v>
                </c:pt>
                <c:pt idx="247">
                  <c:v>15.01</c:v>
                </c:pt>
                <c:pt idx="248">
                  <c:v>14.94</c:v>
                </c:pt>
                <c:pt idx="249">
                  <c:v>14.88</c:v>
                </c:pt>
                <c:pt idx="250">
                  <c:v>14.85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11-4040-A25B-FB6460303C3C}"/>
            </c:ext>
          </c:extLst>
        </c:ser>
        <c:ser>
          <c:idx val="1"/>
          <c:order val="1"/>
          <c:tx>
            <c:v>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'MR vs CEMS'!$A$2:$A$253</c15:sqref>
                  </c15:fullRef>
                </c:ext>
              </c:extLst>
              <c:f>('MR vs CEMS'!$A$2:$A$3,'MR vs CEMS'!$A$5:$A$253)</c:f>
              <c:numCache>
                <c:formatCode>h:mm</c:formatCode>
                <c:ptCount val="251"/>
                <c:pt idx="0">
                  <c:v>0.51597222222222217</c:v>
                </c:pt>
                <c:pt idx="1">
                  <c:v>0.51666666666666672</c:v>
                </c:pt>
                <c:pt idx="2">
                  <c:v>0.51805555555555505</c:v>
                </c:pt>
                <c:pt idx="3">
                  <c:v>0.51875000000000004</c:v>
                </c:pt>
                <c:pt idx="4">
                  <c:v>0.51944444444444404</c:v>
                </c:pt>
                <c:pt idx="5">
                  <c:v>0.52013888888888804</c:v>
                </c:pt>
                <c:pt idx="6">
                  <c:v>0.52083333333333304</c:v>
                </c:pt>
                <c:pt idx="7">
                  <c:v>0.52152777777777704</c:v>
                </c:pt>
                <c:pt idx="8">
                  <c:v>0.52222222222222103</c:v>
                </c:pt>
                <c:pt idx="9">
                  <c:v>0.52291666666666603</c:v>
                </c:pt>
                <c:pt idx="10">
                  <c:v>0.52361111111111003</c:v>
                </c:pt>
                <c:pt idx="11">
                  <c:v>0.52430555555555403</c:v>
                </c:pt>
                <c:pt idx="12">
                  <c:v>0.52499999999999902</c:v>
                </c:pt>
                <c:pt idx="13">
                  <c:v>0.52569444444444302</c:v>
                </c:pt>
                <c:pt idx="14">
                  <c:v>0.52638888888888702</c:v>
                </c:pt>
                <c:pt idx="15">
                  <c:v>0.52708333333333202</c:v>
                </c:pt>
                <c:pt idx="16">
                  <c:v>0.52777777777777601</c:v>
                </c:pt>
                <c:pt idx="17">
                  <c:v>0.52847222222222001</c:v>
                </c:pt>
                <c:pt idx="18">
                  <c:v>0.52916666666666501</c:v>
                </c:pt>
                <c:pt idx="19">
                  <c:v>0.52986111111110901</c:v>
                </c:pt>
                <c:pt idx="20">
                  <c:v>0.530555555555553</c:v>
                </c:pt>
                <c:pt idx="21">
                  <c:v>0.531249999999998</c:v>
                </c:pt>
                <c:pt idx="22">
                  <c:v>0.531944444444442</c:v>
                </c:pt>
                <c:pt idx="23">
                  <c:v>0.532638888888886</c:v>
                </c:pt>
                <c:pt idx="24">
                  <c:v>0.53333333333333099</c:v>
                </c:pt>
                <c:pt idx="25">
                  <c:v>0.53402777777777499</c:v>
                </c:pt>
                <c:pt idx="26">
                  <c:v>0.53472222222221899</c:v>
                </c:pt>
                <c:pt idx="27">
                  <c:v>0.53541666666666399</c:v>
                </c:pt>
                <c:pt idx="28">
                  <c:v>0.53611111111110799</c:v>
                </c:pt>
                <c:pt idx="29">
                  <c:v>0.53680555555555198</c:v>
                </c:pt>
                <c:pt idx="30">
                  <c:v>0.53749999999999698</c:v>
                </c:pt>
                <c:pt idx="31">
                  <c:v>0.53819444444444098</c:v>
                </c:pt>
                <c:pt idx="32">
                  <c:v>0.53888888888888498</c:v>
                </c:pt>
                <c:pt idx="33">
                  <c:v>0.53958333333332997</c:v>
                </c:pt>
                <c:pt idx="34">
                  <c:v>0.54027777777777397</c:v>
                </c:pt>
                <c:pt idx="35">
                  <c:v>0.54097222222221797</c:v>
                </c:pt>
                <c:pt idx="36">
                  <c:v>0.54166666666666297</c:v>
                </c:pt>
                <c:pt idx="37">
                  <c:v>0.54236111111110696</c:v>
                </c:pt>
                <c:pt idx="38">
                  <c:v>0.54305555555555096</c:v>
                </c:pt>
                <c:pt idx="39">
                  <c:v>0.54374999999999596</c:v>
                </c:pt>
                <c:pt idx="40">
                  <c:v>0.54444444444443996</c:v>
                </c:pt>
                <c:pt idx="41">
                  <c:v>0.54513888888888395</c:v>
                </c:pt>
                <c:pt idx="42">
                  <c:v>0.54583333333332895</c:v>
                </c:pt>
                <c:pt idx="43">
                  <c:v>0.54652777777777295</c:v>
                </c:pt>
                <c:pt idx="44">
                  <c:v>0.54722222222221695</c:v>
                </c:pt>
                <c:pt idx="45">
                  <c:v>0.54791666666666194</c:v>
                </c:pt>
                <c:pt idx="46">
                  <c:v>0.54861111111110605</c:v>
                </c:pt>
                <c:pt idx="47">
                  <c:v>0.54930555555555005</c:v>
                </c:pt>
                <c:pt idx="48">
                  <c:v>0.54999999999999505</c:v>
                </c:pt>
                <c:pt idx="49">
                  <c:v>0.55069444444443905</c:v>
                </c:pt>
                <c:pt idx="50">
                  <c:v>0.55138888888888304</c:v>
                </c:pt>
                <c:pt idx="51">
                  <c:v>0.55208333333332804</c:v>
                </c:pt>
                <c:pt idx="52">
                  <c:v>0.55277777777777204</c:v>
                </c:pt>
                <c:pt idx="53">
                  <c:v>0.55347222222221604</c:v>
                </c:pt>
                <c:pt idx="54">
                  <c:v>0.55416666666666103</c:v>
                </c:pt>
                <c:pt idx="55">
                  <c:v>0.55486111111110503</c:v>
                </c:pt>
                <c:pt idx="56">
                  <c:v>0.55555555555554903</c:v>
                </c:pt>
                <c:pt idx="57">
                  <c:v>0.55624999999999403</c:v>
                </c:pt>
                <c:pt idx="58">
                  <c:v>0.55694444444443802</c:v>
                </c:pt>
                <c:pt idx="59">
                  <c:v>0.55763888888888202</c:v>
                </c:pt>
                <c:pt idx="60">
                  <c:v>0.55833333333332702</c:v>
                </c:pt>
                <c:pt idx="61">
                  <c:v>0.55902777777777102</c:v>
                </c:pt>
                <c:pt idx="62">
                  <c:v>0.55972222222221502</c:v>
                </c:pt>
                <c:pt idx="63">
                  <c:v>0.56041666666666001</c:v>
                </c:pt>
                <c:pt idx="64">
                  <c:v>0.56111111111110401</c:v>
                </c:pt>
                <c:pt idx="65">
                  <c:v>0.56180555555554801</c:v>
                </c:pt>
                <c:pt idx="66">
                  <c:v>0.56249999999999301</c:v>
                </c:pt>
                <c:pt idx="67">
                  <c:v>0.563194444444437</c:v>
                </c:pt>
                <c:pt idx="68">
                  <c:v>0.563888888888881</c:v>
                </c:pt>
                <c:pt idx="69">
                  <c:v>0.564583333333326</c:v>
                </c:pt>
                <c:pt idx="70">
                  <c:v>0.56527777777777</c:v>
                </c:pt>
                <c:pt idx="71">
                  <c:v>0.56597222222221399</c:v>
                </c:pt>
                <c:pt idx="72">
                  <c:v>0.56666666666665899</c:v>
                </c:pt>
                <c:pt idx="73">
                  <c:v>0.56736111111110299</c:v>
                </c:pt>
                <c:pt idx="74">
                  <c:v>0.56805555555554699</c:v>
                </c:pt>
                <c:pt idx="75">
                  <c:v>0.56874999999999198</c:v>
                </c:pt>
                <c:pt idx="76">
                  <c:v>0.56944444444443598</c:v>
                </c:pt>
                <c:pt idx="77">
                  <c:v>0.57013888888887998</c:v>
                </c:pt>
                <c:pt idx="78">
                  <c:v>0.57083333333332498</c:v>
                </c:pt>
                <c:pt idx="79">
                  <c:v>0.57152777777776897</c:v>
                </c:pt>
                <c:pt idx="80">
                  <c:v>0.57222222222221297</c:v>
                </c:pt>
                <c:pt idx="81">
                  <c:v>0.57291666666665797</c:v>
                </c:pt>
                <c:pt idx="82">
                  <c:v>0.57361111111110197</c:v>
                </c:pt>
                <c:pt idx="83">
                  <c:v>0.57430555555554597</c:v>
                </c:pt>
                <c:pt idx="84">
                  <c:v>0.57499999999999096</c:v>
                </c:pt>
                <c:pt idx="85">
                  <c:v>0.57569444444443496</c:v>
                </c:pt>
                <c:pt idx="86">
                  <c:v>0.57638888888887896</c:v>
                </c:pt>
                <c:pt idx="87">
                  <c:v>0.57708333333332396</c:v>
                </c:pt>
                <c:pt idx="88">
                  <c:v>0.57777777777776795</c:v>
                </c:pt>
                <c:pt idx="89">
                  <c:v>0.57847222222221195</c:v>
                </c:pt>
                <c:pt idx="90">
                  <c:v>0.57916666666665695</c:v>
                </c:pt>
                <c:pt idx="91">
                  <c:v>0.57986111111110095</c:v>
                </c:pt>
                <c:pt idx="92">
                  <c:v>0.58055555555554506</c:v>
                </c:pt>
                <c:pt idx="93">
                  <c:v>0.58124999999998905</c:v>
                </c:pt>
                <c:pt idx="94">
                  <c:v>0.58194444444443405</c:v>
                </c:pt>
                <c:pt idx="95">
                  <c:v>0.58263888888887805</c:v>
                </c:pt>
                <c:pt idx="96">
                  <c:v>0.58333333333332205</c:v>
                </c:pt>
                <c:pt idx="97">
                  <c:v>0.58402777777776704</c:v>
                </c:pt>
                <c:pt idx="98">
                  <c:v>0.58472222222221104</c:v>
                </c:pt>
                <c:pt idx="99">
                  <c:v>0.58541666666665504</c:v>
                </c:pt>
                <c:pt idx="100">
                  <c:v>0.58611111111110004</c:v>
                </c:pt>
                <c:pt idx="101">
                  <c:v>0.58680555555554403</c:v>
                </c:pt>
                <c:pt idx="102">
                  <c:v>0.58749999999998803</c:v>
                </c:pt>
                <c:pt idx="103">
                  <c:v>0.58819444444443303</c:v>
                </c:pt>
                <c:pt idx="104">
                  <c:v>0.58888888888887703</c:v>
                </c:pt>
                <c:pt idx="105">
                  <c:v>0.58958333333332202</c:v>
                </c:pt>
                <c:pt idx="106">
                  <c:v>0.59027777777776602</c:v>
                </c:pt>
                <c:pt idx="107">
                  <c:v>0.59097222222221002</c:v>
                </c:pt>
                <c:pt idx="108">
                  <c:v>0.59166666666665402</c:v>
                </c:pt>
                <c:pt idx="109">
                  <c:v>0.59236111111109901</c:v>
                </c:pt>
                <c:pt idx="110">
                  <c:v>0.59305555555554301</c:v>
                </c:pt>
                <c:pt idx="111">
                  <c:v>0.59374999999998701</c:v>
                </c:pt>
                <c:pt idx="112">
                  <c:v>0.59444444444443201</c:v>
                </c:pt>
                <c:pt idx="113">
                  <c:v>0.59513888888887601</c:v>
                </c:pt>
                <c:pt idx="114">
                  <c:v>0.59583333333332</c:v>
                </c:pt>
                <c:pt idx="115">
                  <c:v>0.596527777777765</c:v>
                </c:pt>
                <c:pt idx="116">
                  <c:v>0.597222222222209</c:v>
                </c:pt>
                <c:pt idx="117">
                  <c:v>0.597916666666653</c:v>
                </c:pt>
                <c:pt idx="118">
                  <c:v>0.59861111111109799</c:v>
                </c:pt>
                <c:pt idx="119">
                  <c:v>0.59930555555554199</c:v>
                </c:pt>
                <c:pt idx="120">
                  <c:v>0.59999999999998599</c:v>
                </c:pt>
                <c:pt idx="121">
                  <c:v>0.60069444444443099</c:v>
                </c:pt>
                <c:pt idx="122">
                  <c:v>0.60138888888887498</c:v>
                </c:pt>
                <c:pt idx="123">
                  <c:v>0.60208333333331898</c:v>
                </c:pt>
                <c:pt idx="124">
                  <c:v>0.60277777777776398</c:v>
                </c:pt>
                <c:pt idx="125">
                  <c:v>43053.625694444447</c:v>
                </c:pt>
                <c:pt idx="126">
                  <c:v>43053.626388888886</c:v>
                </c:pt>
                <c:pt idx="127">
                  <c:v>43053.627083333333</c:v>
                </c:pt>
                <c:pt idx="128">
                  <c:v>43053.62777777778</c:v>
                </c:pt>
                <c:pt idx="129">
                  <c:v>43053.628472222219</c:v>
                </c:pt>
                <c:pt idx="130">
                  <c:v>43053.629166666666</c:v>
                </c:pt>
                <c:pt idx="131">
                  <c:v>43053.629861111112</c:v>
                </c:pt>
                <c:pt idx="132">
                  <c:v>43053.630555555552</c:v>
                </c:pt>
                <c:pt idx="133">
                  <c:v>43053.631249999999</c:v>
                </c:pt>
                <c:pt idx="134">
                  <c:v>43053.631944444445</c:v>
                </c:pt>
                <c:pt idx="135">
                  <c:v>43053.632638888885</c:v>
                </c:pt>
                <c:pt idx="136">
                  <c:v>43053.633333333331</c:v>
                </c:pt>
                <c:pt idx="137">
                  <c:v>43053.634027777778</c:v>
                </c:pt>
                <c:pt idx="138">
                  <c:v>43053.634722222225</c:v>
                </c:pt>
                <c:pt idx="139">
                  <c:v>43053.635416666664</c:v>
                </c:pt>
                <c:pt idx="140">
                  <c:v>43053.636111111111</c:v>
                </c:pt>
                <c:pt idx="141">
                  <c:v>43053.636805555558</c:v>
                </c:pt>
                <c:pt idx="142">
                  <c:v>43053.637499999997</c:v>
                </c:pt>
                <c:pt idx="143">
                  <c:v>43053.638194444444</c:v>
                </c:pt>
                <c:pt idx="144">
                  <c:v>43053.638888888891</c:v>
                </c:pt>
                <c:pt idx="145">
                  <c:v>43053.63958333333</c:v>
                </c:pt>
                <c:pt idx="146">
                  <c:v>43053.640277777777</c:v>
                </c:pt>
                <c:pt idx="147">
                  <c:v>43053.640972222223</c:v>
                </c:pt>
                <c:pt idx="148">
                  <c:v>43053.641666666663</c:v>
                </c:pt>
                <c:pt idx="149">
                  <c:v>43053.642361111109</c:v>
                </c:pt>
                <c:pt idx="150">
                  <c:v>43053.643055555556</c:v>
                </c:pt>
                <c:pt idx="151">
                  <c:v>43053.643749999996</c:v>
                </c:pt>
                <c:pt idx="152">
                  <c:v>43053.644444444442</c:v>
                </c:pt>
                <c:pt idx="153">
                  <c:v>43053.645138888889</c:v>
                </c:pt>
                <c:pt idx="154">
                  <c:v>43053.645833333336</c:v>
                </c:pt>
                <c:pt idx="155">
                  <c:v>43053.646527777775</c:v>
                </c:pt>
                <c:pt idx="156">
                  <c:v>43053.647222222222</c:v>
                </c:pt>
                <c:pt idx="157">
                  <c:v>43053.647916666669</c:v>
                </c:pt>
                <c:pt idx="158">
                  <c:v>43053.648611111108</c:v>
                </c:pt>
                <c:pt idx="159">
                  <c:v>43053.649305555555</c:v>
                </c:pt>
                <c:pt idx="160">
                  <c:v>43053.65</c:v>
                </c:pt>
                <c:pt idx="161">
                  <c:v>43053.650694444441</c:v>
                </c:pt>
                <c:pt idx="162">
                  <c:v>43053.651388888888</c:v>
                </c:pt>
                <c:pt idx="163">
                  <c:v>43053.652083333334</c:v>
                </c:pt>
                <c:pt idx="164">
                  <c:v>43053.652777777774</c:v>
                </c:pt>
                <c:pt idx="165">
                  <c:v>43053.65347222222</c:v>
                </c:pt>
                <c:pt idx="166">
                  <c:v>43053.654166666667</c:v>
                </c:pt>
                <c:pt idx="167">
                  <c:v>43053.654861111107</c:v>
                </c:pt>
                <c:pt idx="168">
                  <c:v>43053.655555555553</c:v>
                </c:pt>
                <c:pt idx="169">
                  <c:v>43053.65625</c:v>
                </c:pt>
                <c:pt idx="170">
                  <c:v>43053.656944444447</c:v>
                </c:pt>
                <c:pt idx="171">
                  <c:v>43053.657638888886</c:v>
                </c:pt>
                <c:pt idx="172">
                  <c:v>43053.658333333333</c:v>
                </c:pt>
                <c:pt idx="173">
                  <c:v>43053.65902777778</c:v>
                </c:pt>
                <c:pt idx="174">
                  <c:v>43053.659722222219</c:v>
                </c:pt>
                <c:pt idx="175">
                  <c:v>43053.660416666666</c:v>
                </c:pt>
                <c:pt idx="176">
                  <c:v>43053.661111111112</c:v>
                </c:pt>
                <c:pt idx="177">
                  <c:v>43053.661805555552</c:v>
                </c:pt>
                <c:pt idx="178">
                  <c:v>43053.662499999999</c:v>
                </c:pt>
                <c:pt idx="179">
                  <c:v>43053.663194444445</c:v>
                </c:pt>
                <c:pt idx="180">
                  <c:v>43053.663888888885</c:v>
                </c:pt>
                <c:pt idx="181">
                  <c:v>43053.664583333331</c:v>
                </c:pt>
                <c:pt idx="182">
                  <c:v>43053.665277777778</c:v>
                </c:pt>
                <c:pt idx="183">
                  <c:v>43053.665972222225</c:v>
                </c:pt>
                <c:pt idx="184">
                  <c:v>43053.666666666664</c:v>
                </c:pt>
                <c:pt idx="185">
                  <c:v>43053.667361111111</c:v>
                </c:pt>
                <c:pt idx="186">
                  <c:v>43053.668055555558</c:v>
                </c:pt>
                <c:pt idx="187">
                  <c:v>43053.668749999997</c:v>
                </c:pt>
                <c:pt idx="188">
                  <c:v>43053.669444444444</c:v>
                </c:pt>
                <c:pt idx="189">
                  <c:v>43053.670138888891</c:v>
                </c:pt>
                <c:pt idx="190">
                  <c:v>43053.67083333333</c:v>
                </c:pt>
                <c:pt idx="191">
                  <c:v>43053.671527777777</c:v>
                </c:pt>
                <c:pt idx="192">
                  <c:v>43053.672222222223</c:v>
                </c:pt>
                <c:pt idx="193">
                  <c:v>43053.672916666663</c:v>
                </c:pt>
                <c:pt idx="194">
                  <c:v>43053.673611111109</c:v>
                </c:pt>
                <c:pt idx="195">
                  <c:v>43053.674305555556</c:v>
                </c:pt>
                <c:pt idx="196">
                  <c:v>43053.674999999996</c:v>
                </c:pt>
                <c:pt idx="197">
                  <c:v>43053.675694444442</c:v>
                </c:pt>
                <c:pt idx="198">
                  <c:v>43053.676388888889</c:v>
                </c:pt>
                <c:pt idx="199">
                  <c:v>43053.677083333336</c:v>
                </c:pt>
                <c:pt idx="200">
                  <c:v>43053.677777777775</c:v>
                </c:pt>
                <c:pt idx="201">
                  <c:v>43053.678472222222</c:v>
                </c:pt>
                <c:pt idx="202">
                  <c:v>43053.679166666669</c:v>
                </c:pt>
                <c:pt idx="203">
                  <c:v>43053.679861111108</c:v>
                </c:pt>
                <c:pt idx="204">
                  <c:v>43053.680555555555</c:v>
                </c:pt>
                <c:pt idx="205">
                  <c:v>43053.681250000001</c:v>
                </c:pt>
                <c:pt idx="206">
                  <c:v>43053.681944444441</c:v>
                </c:pt>
                <c:pt idx="207">
                  <c:v>43053.682638888888</c:v>
                </c:pt>
                <c:pt idx="208">
                  <c:v>43053.683333333334</c:v>
                </c:pt>
                <c:pt idx="209">
                  <c:v>43053.684027777774</c:v>
                </c:pt>
                <c:pt idx="210">
                  <c:v>43053.68472222222</c:v>
                </c:pt>
                <c:pt idx="211">
                  <c:v>43053.685416666667</c:v>
                </c:pt>
                <c:pt idx="212">
                  <c:v>43053.686111111107</c:v>
                </c:pt>
                <c:pt idx="213">
                  <c:v>43053.686805555553</c:v>
                </c:pt>
                <c:pt idx="214">
                  <c:v>43053.6875</c:v>
                </c:pt>
                <c:pt idx="215">
                  <c:v>43053.688194444447</c:v>
                </c:pt>
                <c:pt idx="216">
                  <c:v>43053.688888888886</c:v>
                </c:pt>
                <c:pt idx="217">
                  <c:v>43053.689583333333</c:v>
                </c:pt>
                <c:pt idx="218">
                  <c:v>43053.69027777778</c:v>
                </c:pt>
                <c:pt idx="219">
                  <c:v>43053.690972222219</c:v>
                </c:pt>
                <c:pt idx="220">
                  <c:v>43053.691666666666</c:v>
                </c:pt>
                <c:pt idx="221">
                  <c:v>43053.692361111112</c:v>
                </c:pt>
                <c:pt idx="222">
                  <c:v>43053.693055555552</c:v>
                </c:pt>
                <c:pt idx="223">
                  <c:v>43053.693749999999</c:v>
                </c:pt>
                <c:pt idx="224">
                  <c:v>43053.694444444445</c:v>
                </c:pt>
                <c:pt idx="225">
                  <c:v>43053.695138888885</c:v>
                </c:pt>
                <c:pt idx="226">
                  <c:v>43053.695833333331</c:v>
                </c:pt>
                <c:pt idx="227">
                  <c:v>43053.696527777778</c:v>
                </c:pt>
                <c:pt idx="228">
                  <c:v>43053.697222222225</c:v>
                </c:pt>
                <c:pt idx="229">
                  <c:v>43053.697916666664</c:v>
                </c:pt>
                <c:pt idx="230">
                  <c:v>43053.698611111111</c:v>
                </c:pt>
                <c:pt idx="231">
                  <c:v>43053.699305555558</c:v>
                </c:pt>
                <c:pt idx="232">
                  <c:v>43053.7</c:v>
                </c:pt>
                <c:pt idx="233">
                  <c:v>43053.700694444444</c:v>
                </c:pt>
                <c:pt idx="234">
                  <c:v>43053.701388888891</c:v>
                </c:pt>
                <c:pt idx="235">
                  <c:v>43053.70208333333</c:v>
                </c:pt>
                <c:pt idx="236">
                  <c:v>43053.702777777777</c:v>
                </c:pt>
                <c:pt idx="237">
                  <c:v>43053.703472222223</c:v>
                </c:pt>
                <c:pt idx="238">
                  <c:v>43053.704166666663</c:v>
                </c:pt>
                <c:pt idx="239">
                  <c:v>43053.704861111109</c:v>
                </c:pt>
                <c:pt idx="240">
                  <c:v>43053.705555555556</c:v>
                </c:pt>
                <c:pt idx="241">
                  <c:v>43053.706249999996</c:v>
                </c:pt>
                <c:pt idx="242">
                  <c:v>43053.706944444442</c:v>
                </c:pt>
                <c:pt idx="243">
                  <c:v>43053.707638888889</c:v>
                </c:pt>
                <c:pt idx="244">
                  <c:v>43053.708333333336</c:v>
                </c:pt>
                <c:pt idx="245">
                  <c:v>43053.709027777775</c:v>
                </c:pt>
                <c:pt idx="246">
                  <c:v>43053.709722222222</c:v>
                </c:pt>
                <c:pt idx="247">
                  <c:v>43053.710416666669</c:v>
                </c:pt>
                <c:pt idx="248">
                  <c:v>43053.711111111108</c:v>
                </c:pt>
                <c:pt idx="249">
                  <c:v>43053.711805555555</c:v>
                </c:pt>
                <c:pt idx="250">
                  <c:v>43053.712500000001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'MR vs CEMS'!$C$2:$C$253</c15:sqref>
                  </c15:fullRef>
                </c:ext>
              </c:extLst>
              <c:f>('MR vs CEMS'!$C$2:$C$3,'MR vs CEMS'!$C$5:$C$253)</c:f>
              <c:numCache>
                <c:formatCode>0.0</c:formatCode>
                <c:ptCount val="251"/>
                <c:pt idx="0">
                  <c:v>13.63</c:v>
                </c:pt>
                <c:pt idx="1">
                  <c:v>13.63</c:v>
                </c:pt>
                <c:pt idx="2">
                  <c:v>13.63</c:v>
                </c:pt>
                <c:pt idx="3">
                  <c:v>13.63</c:v>
                </c:pt>
                <c:pt idx="4">
                  <c:v>13.63</c:v>
                </c:pt>
                <c:pt idx="5">
                  <c:v>13.7</c:v>
                </c:pt>
                <c:pt idx="6">
                  <c:v>13.73</c:v>
                </c:pt>
                <c:pt idx="7">
                  <c:v>13.73</c:v>
                </c:pt>
                <c:pt idx="8">
                  <c:v>13.73</c:v>
                </c:pt>
                <c:pt idx="9">
                  <c:v>13.73</c:v>
                </c:pt>
                <c:pt idx="10">
                  <c:v>13.73</c:v>
                </c:pt>
                <c:pt idx="11">
                  <c:v>13.73</c:v>
                </c:pt>
                <c:pt idx="12">
                  <c:v>13.73</c:v>
                </c:pt>
                <c:pt idx="13">
                  <c:v>13.74</c:v>
                </c:pt>
                <c:pt idx="14">
                  <c:v>13.75</c:v>
                </c:pt>
                <c:pt idx="15">
                  <c:v>13.83</c:v>
                </c:pt>
                <c:pt idx="16">
                  <c:v>13.83</c:v>
                </c:pt>
                <c:pt idx="17">
                  <c:v>13.83</c:v>
                </c:pt>
                <c:pt idx="18">
                  <c:v>13.83</c:v>
                </c:pt>
                <c:pt idx="19">
                  <c:v>13.83</c:v>
                </c:pt>
                <c:pt idx="20">
                  <c:v>13.83</c:v>
                </c:pt>
                <c:pt idx="21">
                  <c:v>13.89</c:v>
                </c:pt>
                <c:pt idx="22">
                  <c:v>13.93</c:v>
                </c:pt>
                <c:pt idx="23">
                  <c:v>13.88</c:v>
                </c:pt>
                <c:pt idx="24">
                  <c:v>13.93</c:v>
                </c:pt>
                <c:pt idx="25">
                  <c:v>13.93</c:v>
                </c:pt>
                <c:pt idx="26">
                  <c:v>13.93</c:v>
                </c:pt>
                <c:pt idx="27">
                  <c:v>13.97</c:v>
                </c:pt>
                <c:pt idx="28">
                  <c:v>13.93</c:v>
                </c:pt>
                <c:pt idx="29">
                  <c:v>13.93</c:v>
                </c:pt>
                <c:pt idx="30">
                  <c:v>14</c:v>
                </c:pt>
                <c:pt idx="31">
                  <c:v>14.02</c:v>
                </c:pt>
                <c:pt idx="32">
                  <c:v>14.03</c:v>
                </c:pt>
                <c:pt idx="33">
                  <c:v>14.03</c:v>
                </c:pt>
                <c:pt idx="34">
                  <c:v>14.02</c:v>
                </c:pt>
                <c:pt idx="35">
                  <c:v>14.03</c:v>
                </c:pt>
                <c:pt idx="36">
                  <c:v>14.11</c:v>
                </c:pt>
                <c:pt idx="37">
                  <c:v>14.08</c:v>
                </c:pt>
                <c:pt idx="38">
                  <c:v>14.03</c:v>
                </c:pt>
                <c:pt idx="39">
                  <c:v>14.03</c:v>
                </c:pt>
                <c:pt idx="40">
                  <c:v>14.03</c:v>
                </c:pt>
                <c:pt idx="41">
                  <c:v>14.02</c:v>
                </c:pt>
                <c:pt idx="42">
                  <c:v>14.02</c:v>
                </c:pt>
                <c:pt idx="43">
                  <c:v>14.02</c:v>
                </c:pt>
                <c:pt idx="44">
                  <c:v>13.95</c:v>
                </c:pt>
                <c:pt idx="45">
                  <c:v>14.02</c:v>
                </c:pt>
                <c:pt idx="46">
                  <c:v>14.02</c:v>
                </c:pt>
                <c:pt idx="47">
                  <c:v>14.02</c:v>
                </c:pt>
                <c:pt idx="48">
                  <c:v>14.03</c:v>
                </c:pt>
                <c:pt idx="49">
                  <c:v>14.03</c:v>
                </c:pt>
                <c:pt idx="50">
                  <c:v>14.02</c:v>
                </c:pt>
                <c:pt idx="51">
                  <c:v>14.03</c:v>
                </c:pt>
                <c:pt idx="52">
                  <c:v>14.03</c:v>
                </c:pt>
                <c:pt idx="53">
                  <c:v>14.04</c:v>
                </c:pt>
                <c:pt idx="54">
                  <c:v>14.12</c:v>
                </c:pt>
                <c:pt idx="55">
                  <c:v>14.09</c:v>
                </c:pt>
                <c:pt idx="56">
                  <c:v>14.27</c:v>
                </c:pt>
                <c:pt idx="57">
                  <c:v>14.42</c:v>
                </c:pt>
                <c:pt idx="58">
                  <c:v>14.52</c:v>
                </c:pt>
                <c:pt idx="59">
                  <c:v>14.46</c:v>
                </c:pt>
                <c:pt idx="60">
                  <c:v>14.55</c:v>
                </c:pt>
                <c:pt idx="61">
                  <c:v>14.55</c:v>
                </c:pt>
                <c:pt idx="62">
                  <c:v>14.42</c:v>
                </c:pt>
                <c:pt idx="63">
                  <c:v>14.39</c:v>
                </c:pt>
                <c:pt idx="64">
                  <c:v>14.32</c:v>
                </c:pt>
                <c:pt idx="65">
                  <c:v>14.24</c:v>
                </c:pt>
                <c:pt idx="66">
                  <c:v>14.33</c:v>
                </c:pt>
                <c:pt idx="67">
                  <c:v>14.4</c:v>
                </c:pt>
                <c:pt idx="68">
                  <c:v>14.33</c:v>
                </c:pt>
                <c:pt idx="69">
                  <c:v>14.42</c:v>
                </c:pt>
                <c:pt idx="70">
                  <c:v>14.42</c:v>
                </c:pt>
                <c:pt idx="71">
                  <c:v>14.35</c:v>
                </c:pt>
                <c:pt idx="72">
                  <c:v>14.47</c:v>
                </c:pt>
                <c:pt idx="73">
                  <c:v>14.54</c:v>
                </c:pt>
                <c:pt idx="74">
                  <c:v>14.62</c:v>
                </c:pt>
                <c:pt idx="75">
                  <c:v>14.73</c:v>
                </c:pt>
                <c:pt idx="76">
                  <c:v>14.87</c:v>
                </c:pt>
                <c:pt idx="77">
                  <c:v>14.85</c:v>
                </c:pt>
                <c:pt idx="78">
                  <c:v>14.78</c:v>
                </c:pt>
                <c:pt idx="79">
                  <c:v>14.85</c:v>
                </c:pt>
                <c:pt idx="80">
                  <c:v>14.91</c:v>
                </c:pt>
                <c:pt idx="81">
                  <c:v>15.05</c:v>
                </c:pt>
                <c:pt idx="82">
                  <c:v>15.07</c:v>
                </c:pt>
                <c:pt idx="83">
                  <c:v>15</c:v>
                </c:pt>
                <c:pt idx="84">
                  <c:v>15.01</c:v>
                </c:pt>
                <c:pt idx="85">
                  <c:v>14.96</c:v>
                </c:pt>
                <c:pt idx="86">
                  <c:v>14.82</c:v>
                </c:pt>
                <c:pt idx="87">
                  <c:v>14.79</c:v>
                </c:pt>
                <c:pt idx="88">
                  <c:v>14.76</c:v>
                </c:pt>
                <c:pt idx="89">
                  <c:v>14.97</c:v>
                </c:pt>
                <c:pt idx="90">
                  <c:v>15.01</c:v>
                </c:pt>
                <c:pt idx="91">
                  <c:v>15.01</c:v>
                </c:pt>
                <c:pt idx="92">
                  <c:v>14.99</c:v>
                </c:pt>
                <c:pt idx="93">
                  <c:v>14.91</c:v>
                </c:pt>
                <c:pt idx="94">
                  <c:v>14.83</c:v>
                </c:pt>
                <c:pt idx="95">
                  <c:v>14.91</c:v>
                </c:pt>
                <c:pt idx="96">
                  <c:v>14.94</c:v>
                </c:pt>
                <c:pt idx="97">
                  <c:v>14.91</c:v>
                </c:pt>
                <c:pt idx="98">
                  <c:v>14.63</c:v>
                </c:pt>
                <c:pt idx="99">
                  <c:v>14.52</c:v>
                </c:pt>
                <c:pt idx="100">
                  <c:v>14.45</c:v>
                </c:pt>
                <c:pt idx="101">
                  <c:v>14.42</c:v>
                </c:pt>
                <c:pt idx="102">
                  <c:v>14.42</c:v>
                </c:pt>
                <c:pt idx="103">
                  <c:v>14.42</c:v>
                </c:pt>
                <c:pt idx="104">
                  <c:v>14.42</c:v>
                </c:pt>
                <c:pt idx="105">
                  <c:v>14.42</c:v>
                </c:pt>
                <c:pt idx="106">
                  <c:v>14.51</c:v>
                </c:pt>
                <c:pt idx="107">
                  <c:v>14.56</c:v>
                </c:pt>
                <c:pt idx="108">
                  <c:v>14.52</c:v>
                </c:pt>
                <c:pt idx="109">
                  <c:v>14.48</c:v>
                </c:pt>
                <c:pt idx="110">
                  <c:v>14.42</c:v>
                </c:pt>
                <c:pt idx="111">
                  <c:v>14.47</c:v>
                </c:pt>
                <c:pt idx="112">
                  <c:v>14.52</c:v>
                </c:pt>
                <c:pt idx="113">
                  <c:v>14.45</c:v>
                </c:pt>
                <c:pt idx="114">
                  <c:v>14.45</c:v>
                </c:pt>
                <c:pt idx="115">
                  <c:v>14.52</c:v>
                </c:pt>
                <c:pt idx="116">
                  <c:v>14.49</c:v>
                </c:pt>
                <c:pt idx="117">
                  <c:v>14.48</c:v>
                </c:pt>
                <c:pt idx="118">
                  <c:v>14.51</c:v>
                </c:pt>
                <c:pt idx="119">
                  <c:v>14.57</c:v>
                </c:pt>
                <c:pt idx="120">
                  <c:v>14.61</c:v>
                </c:pt>
                <c:pt idx="121">
                  <c:v>14.61</c:v>
                </c:pt>
                <c:pt idx="122">
                  <c:v>14.61</c:v>
                </c:pt>
                <c:pt idx="123">
                  <c:v>14.61</c:v>
                </c:pt>
                <c:pt idx="124">
                  <c:v>14.61</c:v>
                </c:pt>
                <c:pt idx="125">
                  <c:v>14.62</c:v>
                </c:pt>
                <c:pt idx="126">
                  <c:v>14.62</c:v>
                </c:pt>
                <c:pt idx="127">
                  <c:v>14.52</c:v>
                </c:pt>
                <c:pt idx="128">
                  <c:v>14.47</c:v>
                </c:pt>
                <c:pt idx="129">
                  <c:v>14.46</c:v>
                </c:pt>
                <c:pt idx="130">
                  <c:v>14.42</c:v>
                </c:pt>
                <c:pt idx="131">
                  <c:v>14.48</c:v>
                </c:pt>
                <c:pt idx="132">
                  <c:v>14.34</c:v>
                </c:pt>
                <c:pt idx="133">
                  <c:v>14.1</c:v>
                </c:pt>
                <c:pt idx="134">
                  <c:v>14.03</c:v>
                </c:pt>
                <c:pt idx="135">
                  <c:v>14.03</c:v>
                </c:pt>
                <c:pt idx="136">
                  <c:v>14.03</c:v>
                </c:pt>
                <c:pt idx="137">
                  <c:v>14.03</c:v>
                </c:pt>
                <c:pt idx="138">
                  <c:v>14.11</c:v>
                </c:pt>
                <c:pt idx="139">
                  <c:v>14.12</c:v>
                </c:pt>
                <c:pt idx="140">
                  <c:v>14.18</c:v>
                </c:pt>
                <c:pt idx="141">
                  <c:v>14.32</c:v>
                </c:pt>
                <c:pt idx="142">
                  <c:v>14.25</c:v>
                </c:pt>
                <c:pt idx="143">
                  <c:v>14.22</c:v>
                </c:pt>
                <c:pt idx="144">
                  <c:v>14.22</c:v>
                </c:pt>
                <c:pt idx="145">
                  <c:v>14.24</c:v>
                </c:pt>
                <c:pt idx="146">
                  <c:v>14.38</c:v>
                </c:pt>
                <c:pt idx="147">
                  <c:v>14.37</c:v>
                </c:pt>
                <c:pt idx="148">
                  <c:v>14.42</c:v>
                </c:pt>
                <c:pt idx="149">
                  <c:v>14.34</c:v>
                </c:pt>
                <c:pt idx="150">
                  <c:v>14.32</c:v>
                </c:pt>
                <c:pt idx="151">
                  <c:v>14.22</c:v>
                </c:pt>
                <c:pt idx="152">
                  <c:v>14.22</c:v>
                </c:pt>
                <c:pt idx="153">
                  <c:v>14.25</c:v>
                </c:pt>
                <c:pt idx="154">
                  <c:v>14.51</c:v>
                </c:pt>
                <c:pt idx="155">
                  <c:v>14.88</c:v>
                </c:pt>
                <c:pt idx="156">
                  <c:v>15.16</c:v>
                </c:pt>
                <c:pt idx="157">
                  <c:v>14.89</c:v>
                </c:pt>
                <c:pt idx="158">
                  <c:v>14.75</c:v>
                </c:pt>
                <c:pt idx="159">
                  <c:v>14.66</c:v>
                </c:pt>
                <c:pt idx="160">
                  <c:v>14.54</c:v>
                </c:pt>
                <c:pt idx="161">
                  <c:v>14.52</c:v>
                </c:pt>
                <c:pt idx="162">
                  <c:v>14.5</c:v>
                </c:pt>
                <c:pt idx="163">
                  <c:v>14.42</c:v>
                </c:pt>
                <c:pt idx="164">
                  <c:v>14.46</c:v>
                </c:pt>
                <c:pt idx="165">
                  <c:v>14.6</c:v>
                </c:pt>
                <c:pt idx="166">
                  <c:v>14.71</c:v>
                </c:pt>
                <c:pt idx="167">
                  <c:v>14.61</c:v>
                </c:pt>
                <c:pt idx="168">
                  <c:v>14.59</c:v>
                </c:pt>
                <c:pt idx="169">
                  <c:v>14.58</c:v>
                </c:pt>
                <c:pt idx="170">
                  <c:v>14.52</c:v>
                </c:pt>
                <c:pt idx="171">
                  <c:v>14.53</c:v>
                </c:pt>
                <c:pt idx="172">
                  <c:v>14.52</c:v>
                </c:pt>
                <c:pt idx="173">
                  <c:v>14.52</c:v>
                </c:pt>
                <c:pt idx="174">
                  <c:v>14.51</c:v>
                </c:pt>
                <c:pt idx="175">
                  <c:v>14.49</c:v>
                </c:pt>
                <c:pt idx="176">
                  <c:v>14.52</c:v>
                </c:pt>
                <c:pt idx="177">
                  <c:v>14.52</c:v>
                </c:pt>
                <c:pt idx="178">
                  <c:v>14.59</c:v>
                </c:pt>
                <c:pt idx="179">
                  <c:v>14.71</c:v>
                </c:pt>
                <c:pt idx="180">
                  <c:v>14.71</c:v>
                </c:pt>
                <c:pt idx="181">
                  <c:v>14.71</c:v>
                </c:pt>
                <c:pt idx="182">
                  <c:v>14.76</c:v>
                </c:pt>
                <c:pt idx="183">
                  <c:v>14.8</c:v>
                </c:pt>
                <c:pt idx="184">
                  <c:v>14.74</c:v>
                </c:pt>
                <c:pt idx="185">
                  <c:v>14.72</c:v>
                </c:pt>
                <c:pt idx="186">
                  <c:v>14.8</c:v>
                </c:pt>
                <c:pt idx="187">
                  <c:v>14.81</c:v>
                </c:pt>
                <c:pt idx="188">
                  <c:v>14.77</c:v>
                </c:pt>
                <c:pt idx="189">
                  <c:v>14.71</c:v>
                </c:pt>
                <c:pt idx="190">
                  <c:v>14.73</c:v>
                </c:pt>
                <c:pt idx="191">
                  <c:v>14.72</c:v>
                </c:pt>
                <c:pt idx="192">
                  <c:v>14.71</c:v>
                </c:pt>
                <c:pt idx="193">
                  <c:v>14.71</c:v>
                </c:pt>
                <c:pt idx="194">
                  <c:v>14.67</c:v>
                </c:pt>
                <c:pt idx="195">
                  <c:v>14.62</c:v>
                </c:pt>
                <c:pt idx="196">
                  <c:v>14.61</c:v>
                </c:pt>
                <c:pt idx="197">
                  <c:v>14.61</c:v>
                </c:pt>
                <c:pt idx="198">
                  <c:v>14.62</c:v>
                </c:pt>
                <c:pt idx="199">
                  <c:v>14.53</c:v>
                </c:pt>
                <c:pt idx="200">
                  <c:v>14.52</c:v>
                </c:pt>
                <c:pt idx="201">
                  <c:v>14.57</c:v>
                </c:pt>
                <c:pt idx="202">
                  <c:v>14.52</c:v>
                </c:pt>
                <c:pt idx="203">
                  <c:v>14.49</c:v>
                </c:pt>
                <c:pt idx="204">
                  <c:v>14.42</c:v>
                </c:pt>
                <c:pt idx="205">
                  <c:v>14.45</c:v>
                </c:pt>
                <c:pt idx="206">
                  <c:v>14.49</c:v>
                </c:pt>
                <c:pt idx="207">
                  <c:v>14.45</c:v>
                </c:pt>
                <c:pt idx="208">
                  <c:v>14.42</c:v>
                </c:pt>
                <c:pt idx="209">
                  <c:v>14.49</c:v>
                </c:pt>
                <c:pt idx="210">
                  <c:v>14.54</c:v>
                </c:pt>
                <c:pt idx="211">
                  <c:v>14.52</c:v>
                </c:pt>
                <c:pt idx="212">
                  <c:v>14.62</c:v>
                </c:pt>
                <c:pt idx="213">
                  <c:v>14.66</c:v>
                </c:pt>
                <c:pt idx="214">
                  <c:v>14.69</c:v>
                </c:pt>
                <c:pt idx="215">
                  <c:v>14.71</c:v>
                </c:pt>
                <c:pt idx="216">
                  <c:v>14.75</c:v>
                </c:pt>
                <c:pt idx="217">
                  <c:v>14.72</c:v>
                </c:pt>
                <c:pt idx="218">
                  <c:v>14.71</c:v>
                </c:pt>
                <c:pt idx="219">
                  <c:v>14.71</c:v>
                </c:pt>
                <c:pt idx="220">
                  <c:v>14.72</c:v>
                </c:pt>
                <c:pt idx="221">
                  <c:v>14.79</c:v>
                </c:pt>
                <c:pt idx="222">
                  <c:v>14.77</c:v>
                </c:pt>
                <c:pt idx="223">
                  <c:v>14.78</c:v>
                </c:pt>
                <c:pt idx="224">
                  <c:v>14.79</c:v>
                </c:pt>
                <c:pt idx="225">
                  <c:v>14.8</c:v>
                </c:pt>
                <c:pt idx="226">
                  <c:v>14.76</c:v>
                </c:pt>
                <c:pt idx="227">
                  <c:v>14.81</c:v>
                </c:pt>
                <c:pt idx="228">
                  <c:v>14.81</c:v>
                </c:pt>
                <c:pt idx="229">
                  <c:v>14.72</c:v>
                </c:pt>
                <c:pt idx="230">
                  <c:v>14.76</c:v>
                </c:pt>
                <c:pt idx="231">
                  <c:v>14.76</c:v>
                </c:pt>
                <c:pt idx="232">
                  <c:v>14.76</c:v>
                </c:pt>
                <c:pt idx="233">
                  <c:v>14.81</c:v>
                </c:pt>
                <c:pt idx="234">
                  <c:v>14.75</c:v>
                </c:pt>
                <c:pt idx="235">
                  <c:v>14.75</c:v>
                </c:pt>
                <c:pt idx="236">
                  <c:v>14.8</c:v>
                </c:pt>
                <c:pt idx="237">
                  <c:v>14.81</c:v>
                </c:pt>
                <c:pt idx="238">
                  <c:v>14.74</c:v>
                </c:pt>
                <c:pt idx="239">
                  <c:v>14.71</c:v>
                </c:pt>
                <c:pt idx="240">
                  <c:v>14.77</c:v>
                </c:pt>
                <c:pt idx="241">
                  <c:v>14.72</c:v>
                </c:pt>
                <c:pt idx="242">
                  <c:v>14.79</c:v>
                </c:pt>
                <c:pt idx="243">
                  <c:v>14.75</c:v>
                </c:pt>
                <c:pt idx="244">
                  <c:v>14.8</c:v>
                </c:pt>
                <c:pt idx="245">
                  <c:v>14.81</c:v>
                </c:pt>
                <c:pt idx="246">
                  <c:v>14.81</c:v>
                </c:pt>
                <c:pt idx="247">
                  <c:v>14.97</c:v>
                </c:pt>
                <c:pt idx="248">
                  <c:v>15.16</c:v>
                </c:pt>
                <c:pt idx="249">
                  <c:v>15.05</c:v>
                </c:pt>
                <c:pt idx="250">
                  <c:v>14.97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11-4040-A25B-FB6460303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3647560"/>
        <c:axId val="583648544"/>
      </c:lineChart>
      <c:catAx>
        <c:axId val="583647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8544"/>
        <c:crosses val="autoZero"/>
        <c:auto val="1"/>
        <c:lblAlgn val="ctr"/>
        <c:lblOffset val="100"/>
        <c:noMultiLvlLbl val="0"/>
      </c:catAx>
      <c:valAx>
        <c:axId val="58364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(%)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7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565791776027995"/>
          <c:y val="0.46817074948964704"/>
          <c:w val="0.18035061242344708"/>
          <c:h val="0.12442184310294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35864551240351"/>
          <c:y val="0.17075425790754259"/>
          <c:w val="0.83586358886107215"/>
          <c:h val="0.51847577446979709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ER'!$A$46:$A$66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cat>
          <c:val>
            <c:numRef>
              <c:f>' 12 corridas ER'!$B$46:$B$66</c:f>
              <c:numCache>
                <c:formatCode>General</c:formatCode>
                <c:ptCount val="21"/>
                <c:pt idx="0">
                  <c:v>14.07</c:v>
                </c:pt>
                <c:pt idx="1">
                  <c:v>14.05</c:v>
                </c:pt>
                <c:pt idx="2">
                  <c:v>14.03</c:v>
                </c:pt>
                <c:pt idx="3">
                  <c:v>14.06</c:v>
                </c:pt>
                <c:pt idx="4">
                  <c:v>14.11</c:v>
                </c:pt>
                <c:pt idx="5">
                  <c:v>14.11</c:v>
                </c:pt>
                <c:pt idx="6">
                  <c:v>14.1</c:v>
                </c:pt>
                <c:pt idx="7">
                  <c:v>14.11</c:v>
                </c:pt>
                <c:pt idx="8">
                  <c:v>14.1</c:v>
                </c:pt>
                <c:pt idx="9">
                  <c:v>14.12</c:v>
                </c:pt>
                <c:pt idx="10">
                  <c:v>14.12</c:v>
                </c:pt>
                <c:pt idx="11">
                  <c:v>14.14</c:v>
                </c:pt>
                <c:pt idx="12">
                  <c:v>14.16</c:v>
                </c:pt>
                <c:pt idx="13">
                  <c:v>14.17</c:v>
                </c:pt>
                <c:pt idx="14">
                  <c:v>14.32</c:v>
                </c:pt>
                <c:pt idx="15">
                  <c:v>14.46</c:v>
                </c:pt>
                <c:pt idx="16">
                  <c:v>14.55</c:v>
                </c:pt>
                <c:pt idx="17">
                  <c:v>14.51</c:v>
                </c:pt>
                <c:pt idx="18">
                  <c:v>14.56</c:v>
                </c:pt>
                <c:pt idx="19">
                  <c:v>14.57</c:v>
                </c:pt>
                <c:pt idx="20">
                  <c:v>14.45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8F-43C2-B8CC-EECCD53B78F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 12 corridas ER'!$C$46:$C$66</c:f>
              <c:numCache>
                <c:formatCode>General</c:formatCode>
                <c:ptCount val="21"/>
                <c:pt idx="0">
                  <c:v>14.02</c:v>
                </c:pt>
                <c:pt idx="1">
                  <c:v>13.95</c:v>
                </c:pt>
                <c:pt idx="2">
                  <c:v>14.02</c:v>
                </c:pt>
                <c:pt idx="3">
                  <c:v>14.02</c:v>
                </c:pt>
                <c:pt idx="4">
                  <c:v>14.02</c:v>
                </c:pt>
                <c:pt idx="5">
                  <c:v>14.03</c:v>
                </c:pt>
                <c:pt idx="6">
                  <c:v>14.03</c:v>
                </c:pt>
                <c:pt idx="7">
                  <c:v>14.02</c:v>
                </c:pt>
                <c:pt idx="8">
                  <c:v>14.03</c:v>
                </c:pt>
                <c:pt idx="9">
                  <c:v>14.03</c:v>
                </c:pt>
                <c:pt idx="10">
                  <c:v>14.04</c:v>
                </c:pt>
                <c:pt idx="11">
                  <c:v>14.12</c:v>
                </c:pt>
                <c:pt idx="12">
                  <c:v>14.09</c:v>
                </c:pt>
                <c:pt idx="13">
                  <c:v>14.27</c:v>
                </c:pt>
                <c:pt idx="14">
                  <c:v>14.42</c:v>
                </c:pt>
                <c:pt idx="15">
                  <c:v>14.52</c:v>
                </c:pt>
                <c:pt idx="16">
                  <c:v>14.46</c:v>
                </c:pt>
                <c:pt idx="17">
                  <c:v>14.55</c:v>
                </c:pt>
                <c:pt idx="18">
                  <c:v>14.55</c:v>
                </c:pt>
                <c:pt idx="19">
                  <c:v>14.42</c:v>
                </c:pt>
                <c:pt idx="20">
                  <c:v>14.39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3F-43B0-AB92-09863BFDE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786360"/>
        <c:axId val="452788656"/>
      </c:lineChart>
      <c:catAx>
        <c:axId val="45278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8656"/>
        <c:crosses val="autoZero"/>
        <c:auto val="1"/>
        <c:lblAlgn val="ctr"/>
        <c:lblOffset val="100"/>
        <c:noMultiLvlLbl val="0"/>
      </c:catAx>
      <c:valAx>
        <c:axId val="45278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36103308791199"/>
          <c:y val="0.88503592160468991"/>
          <c:w val="0.6577501497155952"/>
          <c:h val="8.6375845355097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80541037497833"/>
          <c:y val="5.2805275538078955E-2"/>
          <c:w val="0.76221424866519494"/>
          <c:h val="0.6073804916825076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ER'!$A$67:$A$87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ER'!$B$67:$B$87</c:f>
              <c:numCache>
                <c:formatCode>General</c:formatCode>
                <c:ptCount val="21"/>
                <c:pt idx="0">
                  <c:v>14.4</c:v>
                </c:pt>
                <c:pt idx="1">
                  <c:v>14.32</c:v>
                </c:pt>
                <c:pt idx="2">
                  <c:v>14.28</c:v>
                </c:pt>
                <c:pt idx="3">
                  <c:v>14.33</c:v>
                </c:pt>
                <c:pt idx="4">
                  <c:v>14.36</c:v>
                </c:pt>
                <c:pt idx="5">
                  <c:v>14.35</c:v>
                </c:pt>
                <c:pt idx="6">
                  <c:v>14.4</c:v>
                </c:pt>
                <c:pt idx="7">
                  <c:v>14.38</c:v>
                </c:pt>
                <c:pt idx="8">
                  <c:v>14.35</c:v>
                </c:pt>
                <c:pt idx="9">
                  <c:v>14.41</c:v>
                </c:pt>
                <c:pt idx="10">
                  <c:v>14.48</c:v>
                </c:pt>
                <c:pt idx="11">
                  <c:v>14.57</c:v>
                </c:pt>
                <c:pt idx="12">
                  <c:v>14.65</c:v>
                </c:pt>
                <c:pt idx="13">
                  <c:v>14.78</c:v>
                </c:pt>
                <c:pt idx="14">
                  <c:v>14.76</c:v>
                </c:pt>
                <c:pt idx="15">
                  <c:v>14.69</c:v>
                </c:pt>
                <c:pt idx="16">
                  <c:v>14.75</c:v>
                </c:pt>
                <c:pt idx="17">
                  <c:v>14.81</c:v>
                </c:pt>
                <c:pt idx="18">
                  <c:v>14.92</c:v>
                </c:pt>
                <c:pt idx="19">
                  <c:v>14.97</c:v>
                </c:pt>
                <c:pt idx="20">
                  <c:v>14.91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4-4C53-A829-80C8C6522BC8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ER'!$A$67:$A$87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ER'!$C$67:$C$87</c:f>
              <c:numCache>
                <c:formatCode>General</c:formatCode>
                <c:ptCount val="21"/>
                <c:pt idx="0">
                  <c:v>14.32</c:v>
                </c:pt>
                <c:pt idx="1">
                  <c:v>14.24</c:v>
                </c:pt>
                <c:pt idx="2">
                  <c:v>14.33</c:v>
                </c:pt>
                <c:pt idx="3">
                  <c:v>14.4</c:v>
                </c:pt>
                <c:pt idx="4">
                  <c:v>14.33</c:v>
                </c:pt>
                <c:pt idx="5">
                  <c:v>14.42</c:v>
                </c:pt>
                <c:pt idx="6">
                  <c:v>14.42</c:v>
                </c:pt>
                <c:pt idx="7">
                  <c:v>14.35</c:v>
                </c:pt>
                <c:pt idx="8">
                  <c:v>14.47</c:v>
                </c:pt>
                <c:pt idx="9">
                  <c:v>14.54</c:v>
                </c:pt>
                <c:pt idx="10">
                  <c:v>14.62</c:v>
                </c:pt>
                <c:pt idx="11">
                  <c:v>14.73</c:v>
                </c:pt>
                <c:pt idx="12">
                  <c:v>14.87</c:v>
                </c:pt>
                <c:pt idx="13">
                  <c:v>14.85</c:v>
                </c:pt>
                <c:pt idx="14">
                  <c:v>14.78</c:v>
                </c:pt>
                <c:pt idx="15">
                  <c:v>14.85</c:v>
                </c:pt>
                <c:pt idx="16">
                  <c:v>14.91</c:v>
                </c:pt>
                <c:pt idx="17">
                  <c:v>15.05</c:v>
                </c:pt>
                <c:pt idx="18">
                  <c:v>15.07</c:v>
                </c:pt>
                <c:pt idx="19">
                  <c:v>15</c:v>
                </c:pt>
                <c:pt idx="20">
                  <c:v>15.01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A7-4DA2-A2CB-0FAB448C4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1880"/>
        <c:axId val="454526800"/>
      </c:lineChart>
      <c:catAx>
        <c:axId val="4545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6800"/>
        <c:crosses val="autoZero"/>
        <c:auto val="1"/>
        <c:lblAlgn val="ctr"/>
        <c:lblOffset val="100"/>
        <c:noMultiLvlLbl val="0"/>
      </c:catAx>
      <c:valAx>
        <c:axId val="4545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1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6916646338938"/>
          <c:y val="0.85103431435732724"/>
          <c:w val="0.77389968288745892"/>
          <c:h val="9.9611085554752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0.17885476572164538"/>
          <c:w val="0.80808582323454803"/>
          <c:h val="0.4938963314199012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ER'!$A$88:$A$108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ER'!$B$88:$B$108</c:f>
              <c:numCache>
                <c:formatCode>General</c:formatCode>
                <c:ptCount val="21"/>
                <c:pt idx="0">
                  <c:v>14.9</c:v>
                </c:pt>
                <c:pt idx="1">
                  <c:v>14.86</c:v>
                </c:pt>
                <c:pt idx="2">
                  <c:v>14.73</c:v>
                </c:pt>
                <c:pt idx="3">
                  <c:v>14.7</c:v>
                </c:pt>
                <c:pt idx="4">
                  <c:v>14.69</c:v>
                </c:pt>
                <c:pt idx="5">
                  <c:v>14.85</c:v>
                </c:pt>
                <c:pt idx="6">
                  <c:v>14.92</c:v>
                </c:pt>
                <c:pt idx="7">
                  <c:v>14.92</c:v>
                </c:pt>
                <c:pt idx="8">
                  <c:v>14.9</c:v>
                </c:pt>
                <c:pt idx="9">
                  <c:v>14.83</c:v>
                </c:pt>
                <c:pt idx="10">
                  <c:v>14.75</c:v>
                </c:pt>
                <c:pt idx="11">
                  <c:v>14.82</c:v>
                </c:pt>
                <c:pt idx="12">
                  <c:v>14.85</c:v>
                </c:pt>
                <c:pt idx="13">
                  <c:v>14.82</c:v>
                </c:pt>
                <c:pt idx="14">
                  <c:v>14.56</c:v>
                </c:pt>
                <c:pt idx="15">
                  <c:v>14.46</c:v>
                </c:pt>
                <c:pt idx="16">
                  <c:v>14.38</c:v>
                </c:pt>
                <c:pt idx="17">
                  <c:v>14.33</c:v>
                </c:pt>
                <c:pt idx="18">
                  <c:v>14.32</c:v>
                </c:pt>
                <c:pt idx="19">
                  <c:v>14.32</c:v>
                </c:pt>
                <c:pt idx="20">
                  <c:v>14.33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3A-453E-A0AE-C0ED5199AEA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ER'!$A$88:$A$108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ER'!$C$88:$C$108</c:f>
              <c:numCache>
                <c:formatCode>General</c:formatCode>
                <c:ptCount val="21"/>
                <c:pt idx="0">
                  <c:v>14.96</c:v>
                </c:pt>
                <c:pt idx="1">
                  <c:v>14.82</c:v>
                </c:pt>
                <c:pt idx="2">
                  <c:v>14.79</c:v>
                </c:pt>
                <c:pt idx="3">
                  <c:v>14.76</c:v>
                </c:pt>
                <c:pt idx="4">
                  <c:v>14.97</c:v>
                </c:pt>
                <c:pt idx="5">
                  <c:v>15.01</c:v>
                </c:pt>
                <c:pt idx="6">
                  <c:v>15.01</c:v>
                </c:pt>
                <c:pt idx="7">
                  <c:v>14.99</c:v>
                </c:pt>
                <c:pt idx="8">
                  <c:v>14.91</c:v>
                </c:pt>
                <c:pt idx="9">
                  <c:v>14.83</c:v>
                </c:pt>
                <c:pt idx="10">
                  <c:v>14.91</c:v>
                </c:pt>
                <c:pt idx="11">
                  <c:v>14.94</c:v>
                </c:pt>
                <c:pt idx="12">
                  <c:v>14.91</c:v>
                </c:pt>
                <c:pt idx="13">
                  <c:v>14.63</c:v>
                </c:pt>
                <c:pt idx="14">
                  <c:v>14.52</c:v>
                </c:pt>
                <c:pt idx="15">
                  <c:v>14.45</c:v>
                </c:pt>
                <c:pt idx="16">
                  <c:v>14.42</c:v>
                </c:pt>
                <c:pt idx="17">
                  <c:v>14.42</c:v>
                </c:pt>
                <c:pt idx="18">
                  <c:v>14.42</c:v>
                </c:pt>
                <c:pt idx="19">
                  <c:v>14.42</c:v>
                </c:pt>
                <c:pt idx="20">
                  <c:v>14.42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5F-48F6-8DC9-896471362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30080"/>
        <c:axId val="454533032"/>
      </c:lineChart>
      <c:catAx>
        <c:axId val="45453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3032"/>
        <c:crosses val="autoZero"/>
        <c:auto val="1"/>
        <c:lblAlgn val="ctr"/>
        <c:lblOffset val="100"/>
        <c:noMultiLvlLbl val="0"/>
      </c:catAx>
      <c:valAx>
        <c:axId val="45453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336100027952746"/>
          <c:y val="0.88637683954888669"/>
          <c:w val="0.56052797002276034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284917927113706E-2"/>
          <c:w val="0.8219747060478102"/>
          <c:h val="0.627668107813277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ER'!$A$109:$A$129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ER'!$B$109:$B$129</c:f>
              <c:numCache>
                <c:formatCode>General</c:formatCode>
                <c:ptCount val="21"/>
                <c:pt idx="0">
                  <c:v>14.32</c:v>
                </c:pt>
                <c:pt idx="1">
                  <c:v>14.4</c:v>
                </c:pt>
                <c:pt idx="2">
                  <c:v>14.46</c:v>
                </c:pt>
                <c:pt idx="3">
                  <c:v>14.42</c:v>
                </c:pt>
                <c:pt idx="4">
                  <c:v>14.38</c:v>
                </c:pt>
                <c:pt idx="5">
                  <c:v>14.33</c:v>
                </c:pt>
                <c:pt idx="6">
                  <c:v>14.36</c:v>
                </c:pt>
                <c:pt idx="7">
                  <c:v>14.41</c:v>
                </c:pt>
                <c:pt idx="8">
                  <c:v>14.36</c:v>
                </c:pt>
                <c:pt idx="9">
                  <c:v>14.35</c:v>
                </c:pt>
                <c:pt idx="10">
                  <c:v>14.37</c:v>
                </c:pt>
                <c:pt idx="11">
                  <c:v>14.38</c:v>
                </c:pt>
                <c:pt idx="12">
                  <c:v>14.36</c:v>
                </c:pt>
                <c:pt idx="13">
                  <c:v>14.39</c:v>
                </c:pt>
                <c:pt idx="14">
                  <c:v>14.45</c:v>
                </c:pt>
                <c:pt idx="15">
                  <c:v>14.52</c:v>
                </c:pt>
                <c:pt idx="16">
                  <c:v>14.49</c:v>
                </c:pt>
                <c:pt idx="17">
                  <c:v>14.5</c:v>
                </c:pt>
                <c:pt idx="18">
                  <c:v>14.47</c:v>
                </c:pt>
                <c:pt idx="19">
                  <c:v>14.5</c:v>
                </c:pt>
                <c:pt idx="20">
                  <c:v>14.51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D6-4E5B-9764-BA6667F9746F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ER'!$A$109:$A$129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ER'!$C$109:$C$129</c:f>
              <c:numCache>
                <c:formatCode>General</c:formatCode>
                <c:ptCount val="21"/>
                <c:pt idx="0">
                  <c:v>14.51</c:v>
                </c:pt>
                <c:pt idx="1">
                  <c:v>14.56</c:v>
                </c:pt>
                <c:pt idx="2">
                  <c:v>14.52</c:v>
                </c:pt>
                <c:pt idx="3">
                  <c:v>14.48</c:v>
                </c:pt>
                <c:pt idx="4">
                  <c:v>14.42</c:v>
                </c:pt>
                <c:pt idx="5">
                  <c:v>14.47</c:v>
                </c:pt>
                <c:pt idx="6">
                  <c:v>14.52</c:v>
                </c:pt>
                <c:pt idx="7">
                  <c:v>14.45</c:v>
                </c:pt>
                <c:pt idx="8">
                  <c:v>14.45</c:v>
                </c:pt>
                <c:pt idx="9">
                  <c:v>14.52</c:v>
                </c:pt>
                <c:pt idx="10">
                  <c:v>14.49</c:v>
                </c:pt>
                <c:pt idx="11">
                  <c:v>14.48</c:v>
                </c:pt>
                <c:pt idx="12">
                  <c:v>14.51</c:v>
                </c:pt>
                <c:pt idx="13">
                  <c:v>14.57</c:v>
                </c:pt>
                <c:pt idx="14">
                  <c:v>14.61</c:v>
                </c:pt>
                <c:pt idx="15">
                  <c:v>14.61</c:v>
                </c:pt>
                <c:pt idx="16">
                  <c:v>14.61</c:v>
                </c:pt>
                <c:pt idx="17">
                  <c:v>14.61</c:v>
                </c:pt>
                <c:pt idx="18">
                  <c:v>14.61</c:v>
                </c:pt>
                <c:pt idx="19">
                  <c:v>14.62</c:v>
                </c:pt>
                <c:pt idx="20">
                  <c:v>14.62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E-4E7E-A84A-F62EA1565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637168"/>
        <c:axId val="451634216"/>
      </c:lineChart>
      <c:catAx>
        <c:axId val="45163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4216"/>
        <c:crosses val="autoZero"/>
        <c:auto val="1"/>
        <c:lblAlgn val="ctr"/>
        <c:lblOffset val="100"/>
        <c:noMultiLvlLbl val="0"/>
      </c:catAx>
      <c:valAx>
        <c:axId val="45163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669436277586926"/>
          <c:y val="0.87359917307299884"/>
          <c:w val="0.70219457471803381"/>
          <c:h val="8.5983625472250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12898342673122"/>
          <c:y val="5.3044012481480163E-2"/>
          <c:w val="0.8254343650058249"/>
          <c:h val="0.6438179994243756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ER'!$A$130:$A$150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ER'!$B$130:$B$150</c:f>
              <c:numCache>
                <c:formatCode>General</c:formatCode>
                <c:ptCount val="21"/>
                <c:pt idx="0">
                  <c:v>14.53</c:v>
                </c:pt>
                <c:pt idx="1">
                  <c:v>14.47</c:v>
                </c:pt>
                <c:pt idx="2">
                  <c:v>14.44</c:v>
                </c:pt>
                <c:pt idx="3">
                  <c:v>14.44</c:v>
                </c:pt>
                <c:pt idx="4">
                  <c:v>14.41</c:v>
                </c:pt>
                <c:pt idx="5">
                  <c:v>14.43</c:v>
                </c:pt>
                <c:pt idx="6">
                  <c:v>14.34</c:v>
                </c:pt>
                <c:pt idx="7">
                  <c:v>14.09</c:v>
                </c:pt>
                <c:pt idx="8">
                  <c:v>14.02</c:v>
                </c:pt>
                <c:pt idx="9">
                  <c:v>14.03</c:v>
                </c:pt>
                <c:pt idx="10">
                  <c:v>14.03</c:v>
                </c:pt>
                <c:pt idx="11">
                  <c:v>14.03</c:v>
                </c:pt>
                <c:pt idx="12">
                  <c:v>14.07</c:v>
                </c:pt>
                <c:pt idx="13">
                  <c:v>14.07</c:v>
                </c:pt>
                <c:pt idx="14">
                  <c:v>14.15</c:v>
                </c:pt>
                <c:pt idx="15">
                  <c:v>14.29</c:v>
                </c:pt>
                <c:pt idx="16">
                  <c:v>14.22</c:v>
                </c:pt>
                <c:pt idx="17">
                  <c:v>14.19</c:v>
                </c:pt>
                <c:pt idx="18">
                  <c:v>14.21</c:v>
                </c:pt>
                <c:pt idx="19">
                  <c:v>14.22</c:v>
                </c:pt>
                <c:pt idx="20">
                  <c:v>14.32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D0-4CC9-9EE1-4C7AD1CAC8D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ER'!$A$130:$A$150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ER'!$C$130:$C$150</c:f>
              <c:numCache>
                <c:formatCode>General</c:formatCode>
                <c:ptCount val="21"/>
                <c:pt idx="0">
                  <c:v>14.52</c:v>
                </c:pt>
                <c:pt idx="1">
                  <c:v>14.47</c:v>
                </c:pt>
                <c:pt idx="2">
                  <c:v>14.46</c:v>
                </c:pt>
                <c:pt idx="3">
                  <c:v>14.42</c:v>
                </c:pt>
                <c:pt idx="4">
                  <c:v>14.48</c:v>
                </c:pt>
                <c:pt idx="5">
                  <c:v>14.34</c:v>
                </c:pt>
                <c:pt idx="6">
                  <c:v>14.1</c:v>
                </c:pt>
                <c:pt idx="7">
                  <c:v>14.03</c:v>
                </c:pt>
                <c:pt idx="8">
                  <c:v>14.03</c:v>
                </c:pt>
                <c:pt idx="9">
                  <c:v>14.03</c:v>
                </c:pt>
                <c:pt idx="10">
                  <c:v>14.03</c:v>
                </c:pt>
                <c:pt idx="11">
                  <c:v>14.11</c:v>
                </c:pt>
                <c:pt idx="12">
                  <c:v>14.12</c:v>
                </c:pt>
                <c:pt idx="13">
                  <c:v>14.18</c:v>
                </c:pt>
                <c:pt idx="14">
                  <c:v>14.32</c:v>
                </c:pt>
                <c:pt idx="15">
                  <c:v>14.25</c:v>
                </c:pt>
                <c:pt idx="16">
                  <c:v>14.22</c:v>
                </c:pt>
                <c:pt idx="17">
                  <c:v>14.22</c:v>
                </c:pt>
                <c:pt idx="18">
                  <c:v>14.24</c:v>
                </c:pt>
                <c:pt idx="19">
                  <c:v>14.38</c:v>
                </c:pt>
                <c:pt idx="20">
                  <c:v>14.37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7-43C8-AB77-E5BC095B8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296768"/>
        <c:axId val="449299720"/>
      </c:lineChart>
      <c:catAx>
        <c:axId val="449296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9720"/>
        <c:crosses val="autoZero"/>
        <c:auto val="1"/>
        <c:lblAlgn val="ctr"/>
        <c:lblOffset val="100"/>
        <c:noMultiLvlLbl val="0"/>
      </c:catAx>
      <c:valAx>
        <c:axId val="4492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75285918244583"/>
          <c:y val="0.88637683954888669"/>
          <c:w val="0.63858905531126109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86898269556598"/>
          <c:y val="0.17966698655405003"/>
          <c:w val="0.84285145479534418"/>
          <c:h val="0.5109743240789760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ER'!$A$151:$A$171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ER'!$B$151:$B$171</c:f>
              <c:numCache>
                <c:formatCode>General</c:formatCode>
                <c:ptCount val="21"/>
                <c:pt idx="0">
                  <c:v>14.32</c:v>
                </c:pt>
                <c:pt idx="1">
                  <c:v>14.33</c:v>
                </c:pt>
                <c:pt idx="2">
                  <c:v>14.32</c:v>
                </c:pt>
                <c:pt idx="3">
                  <c:v>14.26</c:v>
                </c:pt>
                <c:pt idx="4">
                  <c:v>14.21</c:v>
                </c:pt>
                <c:pt idx="5">
                  <c:v>14.23</c:v>
                </c:pt>
                <c:pt idx="6">
                  <c:v>14.23</c:v>
                </c:pt>
                <c:pt idx="7">
                  <c:v>14.46</c:v>
                </c:pt>
                <c:pt idx="8">
                  <c:v>14.8</c:v>
                </c:pt>
                <c:pt idx="9">
                  <c:v>15.09</c:v>
                </c:pt>
                <c:pt idx="10">
                  <c:v>14.84</c:v>
                </c:pt>
                <c:pt idx="11">
                  <c:v>14.69</c:v>
                </c:pt>
                <c:pt idx="12">
                  <c:v>14.61</c:v>
                </c:pt>
                <c:pt idx="13">
                  <c:v>14.5</c:v>
                </c:pt>
                <c:pt idx="14">
                  <c:v>14.49</c:v>
                </c:pt>
                <c:pt idx="15">
                  <c:v>14.46</c:v>
                </c:pt>
                <c:pt idx="16">
                  <c:v>14.4</c:v>
                </c:pt>
                <c:pt idx="17">
                  <c:v>14.42</c:v>
                </c:pt>
                <c:pt idx="18">
                  <c:v>14.54</c:v>
                </c:pt>
                <c:pt idx="19">
                  <c:v>14.63</c:v>
                </c:pt>
                <c:pt idx="20">
                  <c:v>14.55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A2-49A9-8246-5EE11B6121F4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ER'!$A$151:$A$171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ER'!$C$151:$C$171</c:f>
              <c:numCache>
                <c:formatCode>General</c:formatCode>
                <c:ptCount val="21"/>
                <c:pt idx="0">
                  <c:v>14.42</c:v>
                </c:pt>
                <c:pt idx="1">
                  <c:v>14.34</c:v>
                </c:pt>
                <c:pt idx="2">
                  <c:v>14.32</c:v>
                </c:pt>
                <c:pt idx="3">
                  <c:v>14.22</c:v>
                </c:pt>
                <c:pt idx="4">
                  <c:v>14.22</c:v>
                </c:pt>
                <c:pt idx="5">
                  <c:v>14.25</c:v>
                </c:pt>
                <c:pt idx="6">
                  <c:v>14.51</c:v>
                </c:pt>
                <c:pt idx="7">
                  <c:v>14.88</c:v>
                </c:pt>
                <c:pt idx="8">
                  <c:v>15.16</c:v>
                </c:pt>
                <c:pt idx="9">
                  <c:v>14.89</c:v>
                </c:pt>
                <c:pt idx="10">
                  <c:v>14.75</c:v>
                </c:pt>
                <c:pt idx="11">
                  <c:v>14.66</c:v>
                </c:pt>
                <c:pt idx="12">
                  <c:v>14.54</c:v>
                </c:pt>
                <c:pt idx="13">
                  <c:v>14.52</c:v>
                </c:pt>
                <c:pt idx="14">
                  <c:v>14.5</c:v>
                </c:pt>
                <c:pt idx="15">
                  <c:v>14.42</c:v>
                </c:pt>
                <c:pt idx="16">
                  <c:v>14.46</c:v>
                </c:pt>
                <c:pt idx="17">
                  <c:v>14.6</c:v>
                </c:pt>
                <c:pt idx="18">
                  <c:v>14.71</c:v>
                </c:pt>
                <c:pt idx="19">
                  <c:v>14.61</c:v>
                </c:pt>
                <c:pt idx="20">
                  <c:v>14.59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1-4509-9F27-A797EDA9C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731600"/>
        <c:axId val="454727664"/>
      </c:lineChart>
      <c:catAx>
        <c:axId val="454731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27664"/>
        <c:crosses val="autoZero"/>
        <c:auto val="1"/>
        <c:lblAlgn val="ctr"/>
        <c:lblOffset val="100"/>
        <c:noMultiLvlLbl val="0"/>
      </c:catAx>
      <c:valAx>
        <c:axId val="45472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3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159966256819674"/>
          <c:y val="0.89781962928663084"/>
          <c:w val="0.66222833737891695"/>
          <c:h val="7.14513478752408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80308145097049"/>
          <c:y val="0.18048668716082808"/>
          <c:w val="0.8136413763598529"/>
          <c:h val="0.5038770442274629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ER'!$A$172:$A$192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ER'!$B$172:$B$192</c:f>
              <c:numCache>
                <c:formatCode>General</c:formatCode>
                <c:ptCount val="21"/>
                <c:pt idx="0">
                  <c:v>14.53</c:v>
                </c:pt>
                <c:pt idx="1">
                  <c:v>14.52</c:v>
                </c:pt>
                <c:pt idx="2">
                  <c:v>14.49</c:v>
                </c:pt>
                <c:pt idx="3">
                  <c:v>14.49</c:v>
                </c:pt>
                <c:pt idx="4">
                  <c:v>14.47</c:v>
                </c:pt>
                <c:pt idx="5">
                  <c:v>14.47</c:v>
                </c:pt>
                <c:pt idx="6">
                  <c:v>14.44</c:v>
                </c:pt>
                <c:pt idx="7">
                  <c:v>14.43</c:v>
                </c:pt>
                <c:pt idx="8">
                  <c:v>14.47</c:v>
                </c:pt>
                <c:pt idx="9">
                  <c:v>14.48</c:v>
                </c:pt>
                <c:pt idx="10">
                  <c:v>14.53</c:v>
                </c:pt>
                <c:pt idx="11">
                  <c:v>14.62</c:v>
                </c:pt>
                <c:pt idx="12">
                  <c:v>14.65</c:v>
                </c:pt>
                <c:pt idx="13">
                  <c:v>14.67</c:v>
                </c:pt>
                <c:pt idx="14">
                  <c:v>14.69</c:v>
                </c:pt>
                <c:pt idx="15">
                  <c:v>14.71</c:v>
                </c:pt>
                <c:pt idx="16">
                  <c:v>14.68</c:v>
                </c:pt>
                <c:pt idx="17">
                  <c:v>14.68</c:v>
                </c:pt>
                <c:pt idx="18">
                  <c:v>14.71</c:v>
                </c:pt>
                <c:pt idx="19">
                  <c:v>14.7</c:v>
                </c:pt>
                <c:pt idx="20">
                  <c:v>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D-44F7-AE34-C9348588D6C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ER'!$A$172:$A$192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ER'!$C$172:$C$192</c:f>
              <c:numCache>
                <c:formatCode>General</c:formatCode>
                <c:ptCount val="21"/>
                <c:pt idx="0">
                  <c:v>14.58</c:v>
                </c:pt>
                <c:pt idx="1">
                  <c:v>14.52</c:v>
                </c:pt>
                <c:pt idx="2">
                  <c:v>14.53</c:v>
                </c:pt>
                <c:pt idx="3">
                  <c:v>14.52</c:v>
                </c:pt>
                <c:pt idx="4">
                  <c:v>14.52</c:v>
                </c:pt>
                <c:pt idx="5">
                  <c:v>14.51</c:v>
                </c:pt>
                <c:pt idx="6">
                  <c:v>14.49</c:v>
                </c:pt>
                <c:pt idx="7">
                  <c:v>14.52</c:v>
                </c:pt>
                <c:pt idx="8">
                  <c:v>14.52</c:v>
                </c:pt>
                <c:pt idx="9">
                  <c:v>14.59</c:v>
                </c:pt>
                <c:pt idx="10">
                  <c:v>14.71</c:v>
                </c:pt>
                <c:pt idx="11">
                  <c:v>14.71</c:v>
                </c:pt>
                <c:pt idx="12">
                  <c:v>14.71</c:v>
                </c:pt>
                <c:pt idx="13">
                  <c:v>14.76</c:v>
                </c:pt>
                <c:pt idx="14">
                  <c:v>14.8</c:v>
                </c:pt>
                <c:pt idx="15">
                  <c:v>14.74</c:v>
                </c:pt>
                <c:pt idx="16">
                  <c:v>14.72</c:v>
                </c:pt>
                <c:pt idx="17">
                  <c:v>14.8</c:v>
                </c:pt>
                <c:pt idx="18">
                  <c:v>14.81</c:v>
                </c:pt>
                <c:pt idx="19">
                  <c:v>14.77</c:v>
                </c:pt>
                <c:pt idx="20">
                  <c:v>14.71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B8-4DE4-865A-31519056B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76408"/>
        <c:axId val="459273456"/>
      </c:lineChart>
      <c:catAx>
        <c:axId val="459276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3456"/>
        <c:crosses val="autoZero"/>
        <c:auto val="1"/>
        <c:lblAlgn val="ctr"/>
        <c:lblOffset val="100"/>
        <c:noMultiLvlLbl val="0"/>
      </c:catAx>
      <c:valAx>
        <c:axId val="45927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6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391660808547323"/>
          <c:y val="0.89476824138101474"/>
          <c:w val="0.682750138779467"/>
          <c:h val="7.66435146247924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148826</xdr:colOff>
      <xdr:row>4</xdr:row>
      <xdr:rowOff>57150</xdr:rowOff>
    </xdr:from>
    <xdr:to>
      <xdr:col>8</xdr:col>
      <xdr:colOff>345281</xdr:colOff>
      <xdr:row>19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CA02F88-0CBE-4153-ADAB-FEA5B08796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148825</xdr:colOff>
      <xdr:row>25</xdr:row>
      <xdr:rowOff>128586</xdr:rowOff>
    </xdr:from>
    <xdr:to>
      <xdr:col>7</xdr:col>
      <xdr:colOff>1160858</xdr:colOff>
      <xdr:row>39</xdr:row>
      <xdr:rowOff>59530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B4395CC-4FDE-426F-AF3C-FA8F1B51A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101201</xdr:colOff>
      <xdr:row>46</xdr:row>
      <xdr:rowOff>57150</xdr:rowOff>
    </xdr:from>
    <xdr:to>
      <xdr:col>7</xdr:col>
      <xdr:colOff>1113234</xdr:colOff>
      <xdr:row>60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74798C0-E3C8-4C47-AF43-F43080A30E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125015</xdr:colOff>
      <xdr:row>67</xdr:row>
      <xdr:rowOff>80962</xdr:rowOff>
    </xdr:from>
    <xdr:to>
      <xdr:col>7</xdr:col>
      <xdr:colOff>1107282</xdr:colOff>
      <xdr:row>81</xdr:row>
      <xdr:rowOff>59531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6ED2370-11C3-4D87-B520-D82A1D714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101201</xdr:colOff>
      <xdr:row>88</xdr:row>
      <xdr:rowOff>33337</xdr:rowOff>
    </xdr:from>
    <xdr:to>
      <xdr:col>7</xdr:col>
      <xdr:colOff>1113234</xdr:colOff>
      <xdr:row>101</xdr:row>
      <xdr:rowOff>190499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A88EDB6-722E-4B42-AE33-1CDAB672E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101201</xdr:colOff>
      <xdr:row>109</xdr:row>
      <xdr:rowOff>80963</xdr:rowOff>
    </xdr:from>
    <xdr:to>
      <xdr:col>7</xdr:col>
      <xdr:colOff>1113234</xdr:colOff>
      <xdr:row>123</xdr:row>
      <xdr:rowOff>35718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4BF393B-3F37-4DCD-9D45-ADD1F1883F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77390</xdr:colOff>
      <xdr:row>130</xdr:row>
      <xdr:rowOff>80962</xdr:rowOff>
    </xdr:from>
    <xdr:to>
      <xdr:col>7</xdr:col>
      <xdr:colOff>1107282</xdr:colOff>
      <xdr:row>144</xdr:row>
      <xdr:rowOff>47624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1661B41-39F2-4853-B7D2-4C24A216E8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29766</xdr:colOff>
      <xdr:row>150</xdr:row>
      <xdr:rowOff>164306</xdr:rowOff>
    </xdr:from>
    <xdr:to>
      <xdr:col>7</xdr:col>
      <xdr:colOff>1083470</xdr:colOff>
      <xdr:row>164</xdr:row>
      <xdr:rowOff>119062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789D6F5B-3B90-4F5A-ABD8-B6DC006349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113106</xdr:colOff>
      <xdr:row>172</xdr:row>
      <xdr:rowOff>33337</xdr:rowOff>
    </xdr:from>
    <xdr:to>
      <xdr:col>7</xdr:col>
      <xdr:colOff>1125139</xdr:colOff>
      <xdr:row>185</xdr:row>
      <xdr:rowOff>166686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9CFB558-FAB3-4270-8537-6D60E451EE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65483</xdr:colOff>
      <xdr:row>193</xdr:row>
      <xdr:rowOff>80961</xdr:rowOff>
    </xdr:from>
    <xdr:to>
      <xdr:col>7</xdr:col>
      <xdr:colOff>1131094</xdr:colOff>
      <xdr:row>206</xdr:row>
      <xdr:rowOff>190498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22A4D23-C726-430F-85AB-BB93CD21B1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113109</xdr:colOff>
      <xdr:row>214</xdr:row>
      <xdr:rowOff>69055</xdr:rowOff>
    </xdr:from>
    <xdr:to>
      <xdr:col>7</xdr:col>
      <xdr:colOff>1095375</xdr:colOff>
      <xdr:row>228</xdr:row>
      <xdr:rowOff>47625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2CD49B0-8214-4484-9C86-B0EBB676F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101202</xdr:colOff>
      <xdr:row>235</xdr:row>
      <xdr:rowOff>57150</xdr:rowOff>
    </xdr:from>
    <xdr:to>
      <xdr:col>7</xdr:col>
      <xdr:colOff>1113235</xdr:colOff>
      <xdr:row>249</xdr:row>
      <xdr:rowOff>35719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E8A56BA9-5A5D-4F5E-8891-0465AF565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511969</xdr:colOff>
      <xdr:row>0</xdr:row>
      <xdr:rowOff>200025</xdr:rowOff>
    </xdr:from>
    <xdr:to>
      <xdr:col>21</xdr:col>
      <xdr:colOff>511969</xdr:colOff>
      <xdr:row>15</xdr:row>
      <xdr:rowOff>50006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81E0AEAF-D832-4463-84B1-35879B9DD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114300</xdr:colOff>
      <xdr:row>14</xdr:row>
      <xdr:rowOff>85725</xdr:rowOff>
    </xdr:from>
    <xdr:ext cx="638176" cy="4621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CL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p>
                          <m:sSupPr>
                            <m:ctrlPr>
                              <a:rPr lang="es-CL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𝑑𝑖</m:t>
                            </m:r>
                          </m:e>
                          <m:sup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∑24_(</a:t>
              </a:r>
              <a:r>
                <a:rPr lang="es-CL" sz="1100" b="0" i="0">
                  <a:latin typeface="Cambria Math" panose="02040503050406030204" pitchFamily="18" charset="0"/>
                </a:rPr>
                <a:t>𝑖=1)^𝑛▒〖𝑑𝑖〗^2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0</xdr:col>
      <xdr:colOff>503936</xdr:colOff>
      <xdr:row>17</xdr:row>
      <xdr:rowOff>285464</xdr:rowOff>
    </xdr:from>
    <xdr:ext cx="620014" cy="266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14:m>
                <m:oMath xmlns:m="http://schemas.openxmlformats.org/officeDocument/2006/math">
                  <m:f>
                    <m:fPr>
                      <m:ctrlPr>
                        <a:rPr lang="es-CL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CL" sz="1100" b="0" i="1">
                          <a:latin typeface="Cambria Math" panose="02040503050406030204" pitchFamily="18" charset="0"/>
                        </a:rPr>
                        <m:t>(</m:t>
                      </m:r>
                      <m:nary>
                        <m:naryPr>
                          <m:chr m:val="∑"/>
                          <m:ctrlPr>
                            <a:rPr lang="es-CL" sz="1100" i="1">
                              <a:latin typeface="Cambria Math" panose="02040503050406030204" pitchFamily="18" charset="0"/>
                            </a:rPr>
                          </m:ctrlPr>
                        </m:naryPr>
                        <m:sub>
                          <m:r>
                            <m:rPr>
                              <m:brk m:alnAt="23"/>
                            </m:rPr>
                            <a:rPr lang="es-CL" sz="1100" b="0" i="1">
                              <a:latin typeface="Cambria Math" panose="02040503050406030204" pitchFamily="18" charset="0"/>
                            </a:rPr>
                            <m:t>𝑖</m:t>
                          </m:r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=1</m:t>
                          </m:r>
                        </m:sub>
                        <m:sup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𝑛</m:t>
                          </m:r>
                        </m:sup>
                        <m:e>
                          <m:sSup>
                            <m:sSupPr>
                              <m:ctrlPr>
                                <a:rPr lang="es-CL" sz="1100" i="1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𝑑𝑖</m:t>
                              </m:r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)</m:t>
                              </m:r>
                            </m:e>
                            <m:sup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2</m:t>
                              </m:r>
                            </m:sup>
                          </m:sSup>
                        </m:e>
                      </m:nary>
                    </m:num>
                    <m:den>
                      <m:r>
                        <a:rPr lang="es-CL" sz="1100" b="0" i="1">
                          <a:latin typeface="Cambria Math" panose="02040503050406030204" pitchFamily="18" charset="0"/>
                        </a:rPr>
                        <m:t>𝑛</m:t>
                      </m:r>
                    </m:den>
                  </m:f>
                </m:oMath>
              </a14:m>
              <a:r>
                <a:rPr lang="es-CL" sz="1100"/>
                <a:t>]</a:t>
              </a: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:r>
                <a:rPr lang="es-CL" sz="1100" i="0">
                  <a:latin typeface="Cambria Math" panose="02040503050406030204" pitchFamily="18" charset="0"/>
                </a:rPr>
                <a:t>(</a:t>
              </a:r>
              <a:r>
                <a:rPr lang="es-CL" sz="1100" b="0" i="0">
                  <a:latin typeface="Cambria Math" panose="02040503050406030204" pitchFamily="18" charset="0"/>
                </a:rPr>
                <a:t>(∑_(𝑖=1)^𝑛▒〖𝑑𝑖)〗^2 )/𝑛</a:t>
              </a:r>
              <a:r>
                <a:rPr lang="es-CL" sz="1100"/>
                <a:t>]</a:t>
              </a:r>
            </a:p>
          </xdr:txBody>
        </xdr:sp>
      </mc:Fallback>
    </mc:AlternateContent>
    <xdr:clientData/>
  </xdr:oneCellAnchor>
  <xdr:oneCellAnchor>
    <xdr:from>
      <xdr:col>10</xdr:col>
      <xdr:colOff>228600</xdr:colOff>
      <xdr:row>2</xdr:row>
      <xdr:rowOff>0</xdr:rowOff>
    </xdr:from>
    <xdr:ext cx="350673" cy="176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10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0,025</m:t>
                        </m:r>
                      </m:sub>
                    </m:sSub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solidFill>
                    <a:schemeClr val="bg1"/>
                  </a:solidFill>
                  <a:latin typeface="Cambria Math" panose="02040503050406030204" pitchFamily="18" charset="0"/>
                </a:rPr>
                <a:t>𝑡_0,025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38100</xdr:colOff>
      <xdr:row>17</xdr:row>
      <xdr:rowOff>114299</xdr:rowOff>
    </xdr:from>
    <xdr:ext cx="685800" cy="2381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𝑠𝑑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𝑝𝑝𝑚</m:t>
                        </m:r>
                      </m:e>
                    </m:d>
                  </m:oMath>
                </m:oMathPara>
              </a14:m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𝑠𝑑〗^   (𝑝𝑝𝑚)</a:t>
              </a:r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736568</xdr:colOff>
      <xdr:row>18</xdr:row>
      <xdr:rowOff>47626</xdr:rowOff>
    </xdr:from>
    <xdr:ext cx="8350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𝑐𝑐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𝑝𝑝𝑚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𝑐𝑐〗^  (𝑝𝑝𝑚)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180976</xdr:colOff>
      <xdr:row>19</xdr:row>
      <xdr:rowOff>9525</xdr:rowOff>
    </xdr:from>
    <xdr:ext cx="40005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𝑬𝑹</m:t>
                  </m:r>
                </m:oMath>
              </a14:m>
              <a:r>
                <a:rPr lang="es-CL" sz="1100" b="1"/>
                <a:t> </a:t>
              </a:r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%</m:t>
                  </m:r>
                </m:oMath>
              </a14:m>
              <a:endParaRPr lang="es-CL" sz="1100" b="1"/>
            </a:p>
          </xdr:txBody>
        </xdr:sp>
      </mc:Choice>
      <mc:Fallback xmlns="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b="1" i="0">
                  <a:latin typeface="Cambria Math" panose="02040503050406030204" pitchFamily="18" charset="0"/>
                </a:rPr>
                <a:t>𝑬𝑹</a:t>
              </a:r>
              <a:r>
                <a:rPr lang="es-CL" sz="1100" b="1"/>
                <a:t> </a:t>
              </a:r>
              <a:r>
                <a:rPr lang="es-CL" sz="1100" b="1" i="0">
                  <a:latin typeface="Cambria Math" panose="02040503050406030204" pitchFamily="18" charset="0"/>
                </a:rPr>
                <a:t>%</a:t>
              </a:r>
              <a:endParaRPr lang="es-CL" sz="11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3</xdr:col>
      <xdr:colOff>76200</xdr:colOff>
      <xdr:row>31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01E1ACD-6821-4E5A-B100-F401A9502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24</xdr:row>
      <xdr:rowOff>0</xdr:rowOff>
    </xdr:from>
    <xdr:to>
      <xdr:col>11</xdr:col>
      <xdr:colOff>76201</xdr:colOff>
      <xdr:row>31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9C3F18E-545E-42AF-8AFC-D5A6934CF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161925</xdr:colOff>
      <xdr:row>24</xdr:row>
      <xdr:rowOff>0</xdr:rowOff>
    </xdr:from>
    <xdr:to>
      <xdr:col>15</xdr:col>
      <xdr:colOff>9525</xdr:colOff>
      <xdr:row>32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B5CFBAF-5639-473B-A15A-1C4B7E15C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24</xdr:row>
      <xdr:rowOff>9525</xdr:rowOff>
    </xdr:from>
    <xdr:to>
      <xdr:col>19</xdr:col>
      <xdr:colOff>85725</xdr:colOff>
      <xdr:row>31</xdr:row>
      <xdr:rowOff>180976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896BCFB-52DB-45F4-BDE1-744F22EC1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24</xdr:row>
      <xdr:rowOff>9525</xdr:rowOff>
    </xdr:from>
    <xdr:to>
      <xdr:col>27</xdr:col>
      <xdr:colOff>95250</xdr:colOff>
      <xdr:row>32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EA70D94-3460-4B4C-A97B-F0073FE39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180974</xdr:colOff>
      <xdr:row>24</xdr:row>
      <xdr:rowOff>0</xdr:rowOff>
    </xdr:from>
    <xdr:to>
      <xdr:col>31</xdr:col>
      <xdr:colOff>9525</xdr:colOff>
      <xdr:row>31</xdr:row>
      <xdr:rowOff>180975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46FC888-987B-473D-9CF4-1001724A1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114300</xdr:colOff>
      <xdr:row>24</xdr:row>
      <xdr:rowOff>9525</xdr:rowOff>
    </xdr:from>
    <xdr:to>
      <xdr:col>38</xdr:col>
      <xdr:colOff>800100</xdr:colOff>
      <xdr:row>32</xdr:row>
      <xdr:rowOff>9525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E686987-1939-45AB-906C-1584BBB4D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9525</xdr:colOff>
      <xdr:row>24</xdr:row>
      <xdr:rowOff>9525</xdr:rowOff>
    </xdr:from>
    <xdr:to>
      <xdr:col>43</xdr:col>
      <xdr:colOff>76200</xdr:colOff>
      <xdr:row>32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AD3E6DB2-6D66-46A0-94E9-7BEF3E973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43</xdr:col>
      <xdr:colOff>152400</xdr:colOff>
      <xdr:row>24</xdr:row>
      <xdr:rowOff>25112</xdr:rowOff>
    </xdr:from>
    <xdr:to>
      <xdr:col>47</xdr:col>
      <xdr:colOff>0</xdr:colOff>
      <xdr:row>32</xdr:row>
      <xdr:rowOff>25112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679C5A1-3D96-41BD-947A-45A14C5EB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142875</xdr:colOff>
      <xdr:row>24</xdr:row>
      <xdr:rowOff>28576</xdr:rowOff>
    </xdr:from>
    <xdr:to>
      <xdr:col>7</xdr:col>
      <xdr:colOff>0</xdr:colOff>
      <xdr:row>32</xdr:row>
      <xdr:rowOff>28575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A327168-F341-41EC-AC69-385B956C3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219076</xdr:colOff>
      <xdr:row>24</xdr:row>
      <xdr:rowOff>1</xdr:rowOff>
    </xdr:from>
    <xdr:to>
      <xdr:col>22</xdr:col>
      <xdr:colOff>923926</xdr:colOff>
      <xdr:row>31</xdr:row>
      <xdr:rowOff>171450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7A558B61-70EC-4C75-986C-7FAD10B47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31</xdr:col>
      <xdr:colOff>752474</xdr:colOff>
      <xdr:row>24</xdr:row>
      <xdr:rowOff>0</xdr:rowOff>
    </xdr:from>
    <xdr:to>
      <xdr:col>35</xdr:col>
      <xdr:colOff>57149</xdr:colOff>
      <xdr:row>32</xdr:row>
      <xdr:rowOff>9526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6F15556B-1E21-4CE0-81BA-8F9A86DC6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1</xdr:row>
      <xdr:rowOff>38100</xdr:rowOff>
    </xdr:from>
    <xdr:to>
      <xdr:col>9</xdr:col>
      <xdr:colOff>742950</xdr:colOff>
      <xdr:row>15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07E8C33-F2CC-4E37-A03B-5707ABB65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O263"/>
  <sheetViews>
    <sheetView topLeftCell="A115" zoomScale="80" zoomScaleNormal="80" workbookViewId="0">
      <selection activeCell="N17" sqref="N17"/>
    </sheetView>
  </sheetViews>
  <sheetFormatPr baseColWidth="10" defaultRowHeight="15" x14ac:dyDescent="0.25"/>
  <cols>
    <col min="1" max="1" width="15.42578125" style="48" bestFit="1" customWidth="1"/>
    <col min="2" max="3" width="11.42578125" style="163"/>
    <col min="4" max="4" width="19.140625" style="52" bestFit="1" customWidth="1"/>
    <col min="5" max="5" width="11.42578125" style="48"/>
    <col min="6" max="6" width="11.42578125" style="49"/>
    <col min="7" max="7" width="11.42578125" style="48"/>
    <col min="8" max="8" width="17.42578125" style="48" customWidth="1"/>
    <col min="9" max="11" width="11.42578125" style="48"/>
    <col min="12" max="12" width="12.7109375" style="48" bestFit="1" customWidth="1"/>
    <col min="13" max="13" width="16.5703125" style="48" bestFit="1" customWidth="1"/>
    <col min="14" max="14" width="16.5703125" style="48" customWidth="1"/>
    <col min="15" max="15" width="17.7109375" style="48" customWidth="1"/>
    <col min="16" max="16384" width="11.42578125" style="48"/>
  </cols>
  <sheetData>
    <row r="1" spans="1:15" ht="48" customHeight="1" x14ac:dyDescent="0.35">
      <c r="A1" s="148" t="s">
        <v>87</v>
      </c>
      <c r="B1" s="149" t="s">
        <v>148</v>
      </c>
      <c r="C1" s="149" t="s">
        <v>149</v>
      </c>
      <c r="D1" s="48"/>
      <c r="F1" s="173" t="s">
        <v>68</v>
      </c>
      <c r="G1" s="174"/>
      <c r="H1" s="174"/>
      <c r="K1" s="118" t="s">
        <v>56</v>
      </c>
      <c r="L1" s="118" t="s">
        <v>17</v>
      </c>
      <c r="M1" s="120" t="s">
        <v>150</v>
      </c>
      <c r="N1" s="120" t="s">
        <v>151</v>
      </c>
      <c r="O1" s="119" t="s">
        <v>152</v>
      </c>
    </row>
    <row r="2" spans="1:15" x14ac:dyDescent="0.25">
      <c r="A2" s="171">
        <v>0.51458333333333328</v>
      </c>
      <c r="B2" s="172">
        <f>'Datos brutos MR'!E103</f>
        <v>13.72</v>
      </c>
      <c r="C2" s="172">
        <f>'Datos brutos CEMS'!D167</f>
        <v>13.63</v>
      </c>
      <c r="E2" s="56"/>
      <c r="K2" s="74">
        <v>1</v>
      </c>
      <c r="L2" s="75" t="str">
        <f>CONCATENATE(TEXT(A4,"h:mm")," - ",TEXT(A24,"h:mm"))</f>
        <v>12:23 - 12:43</v>
      </c>
      <c r="M2" s="121">
        <f>AVERAGE(B4:B24)</f>
        <v>13.837619047619048</v>
      </c>
      <c r="N2" s="122">
        <f>(M2-Calibración!V$25)*Calibración!V$7/(Calibración!V$26-Calibración!V$25)</f>
        <v>13.813484542807378</v>
      </c>
      <c r="O2" s="121">
        <f>AVERAGE(C2:C22)</f>
        <v>13.725238095238094</v>
      </c>
    </row>
    <row r="3" spans="1:15" x14ac:dyDescent="0.25">
      <c r="A3" s="171">
        <v>0.51527777777777783</v>
      </c>
      <c r="B3" s="172">
        <f>'Datos brutos MR'!E104</f>
        <v>13.74</v>
      </c>
      <c r="C3" s="172">
        <f>'Datos brutos CEMS'!D168</f>
        <v>13.63</v>
      </c>
      <c r="E3" s="56"/>
      <c r="K3" s="74">
        <v>2</v>
      </c>
      <c r="L3" s="75" t="str">
        <f>CONCATENATE(TEXT(A25,"h:mm")," - ",TEXT(A45,"h:mm"))</f>
        <v>12:44 - 13:04</v>
      </c>
      <c r="M3" s="121">
        <f>AVERAGE(B25:B45)</f>
        <v>14.042857142857141</v>
      </c>
      <c r="N3" s="122">
        <f>(M3-Calibración!V$25)*Calibración!V$7/(Calibración!V$26-Calibración!V$25)</f>
        <v>14.02202685254302</v>
      </c>
      <c r="O3" s="121">
        <f>AVERAGE(C23:C43)</f>
        <v>13.97904761904762</v>
      </c>
    </row>
    <row r="4" spans="1:15" x14ac:dyDescent="0.25">
      <c r="A4" s="146">
        <v>0.51597222222222217</v>
      </c>
      <c r="B4" s="151">
        <v>13.73</v>
      </c>
      <c r="C4" s="151">
        <v>13.63</v>
      </c>
      <c r="D4" s="51" t="s">
        <v>51</v>
      </c>
      <c r="K4" s="74">
        <v>3</v>
      </c>
      <c r="L4" s="75" t="str">
        <f>CONCATENATE(TEXT(A46,"h:mm")," - ",TEXT(A66,"h:mm"))</f>
        <v>13:05 - 13:25</v>
      </c>
      <c r="M4" s="121">
        <f>AVERAGE(B46:B66)</f>
        <v>14.23190476190476</v>
      </c>
      <c r="N4" s="122">
        <f>(M4-Calibración!V$25)*Calibración!V$7/(Calibración!V$26-Calibración!V$25)</f>
        <v>14.214118028796038</v>
      </c>
      <c r="O4" s="121">
        <f>AVERAGE(C44:C64)</f>
        <v>14.153809523809525</v>
      </c>
    </row>
    <row r="5" spans="1:15" x14ac:dyDescent="0.25">
      <c r="A5" s="145">
        <v>0.51666666666666672</v>
      </c>
      <c r="B5" s="150">
        <v>13.72</v>
      </c>
      <c r="C5" s="150">
        <v>13.63</v>
      </c>
      <c r="D5" s="55"/>
      <c r="K5" s="74">
        <v>4</v>
      </c>
      <c r="L5" s="75" t="str">
        <f>CONCATENATE(TEXT(A67,"h:mm")," - ",TEXT(A87,"h:mm"))</f>
        <v>13:26 - 13:46</v>
      </c>
      <c r="M5" s="121">
        <f>AVERAGE(B67:B87)</f>
        <v>14.565238095238096</v>
      </c>
      <c r="N5" s="122">
        <f>(M5-Calibración!V$25)*Calibración!V$7/(Calibración!V$26-Calibración!V$25)</f>
        <v>14.552817835791286</v>
      </c>
      <c r="O5" s="121">
        <f>AVERAGE(C65:C85)</f>
        <v>14.588571428571429</v>
      </c>
    </row>
    <row r="6" spans="1:15" x14ac:dyDescent="0.25">
      <c r="A6" s="145">
        <v>0.51736111111111105</v>
      </c>
      <c r="B6" s="150">
        <v>13.73</v>
      </c>
      <c r="C6" s="150">
        <v>13.63</v>
      </c>
      <c r="K6" s="74">
        <v>5</v>
      </c>
      <c r="L6" s="75" t="str">
        <f>CONCATENATE(TEXT(A88,"h:mm")," - ",TEXT(A108,"h:mm"))</f>
        <v>13:47 - 14:07</v>
      </c>
      <c r="M6" s="121">
        <f>AVERAGE(B88:B108)</f>
        <v>14.678095238095235</v>
      </c>
      <c r="N6" s="122">
        <f>(M6-Calibración!V$25)*Calibración!V$7/(Calibración!V$26-Calibración!V$25)</f>
        <v>14.667491913302529</v>
      </c>
      <c r="O6" s="121">
        <f>AVERAGE(C86:C106)</f>
        <v>14.794285714285717</v>
      </c>
    </row>
    <row r="7" spans="1:15" x14ac:dyDescent="0.25">
      <c r="A7" s="145">
        <v>0.51805555555555505</v>
      </c>
      <c r="B7" s="150">
        <v>13.74</v>
      </c>
      <c r="C7" s="150">
        <v>13.63</v>
      </c>
      <c r="K7" s="74">
        <v>6</v>
      </c>
      <c r="L7" s="75" t="str">
        <f>CONCATENATE(TEXT(A109,"h:mm")," - ",TEXT(A129,"h:mm"))</f>
        <v>14:08 - 14:28</v>
      </c>
      <c r="M7" s="121">
        <f>AVERAGE(B109:B129)</f>
        <v>14.415714285714287</v>
      </c>
      <c r="N7" s="122">
        <f>(M7-Calibración!V$25)*Calibración!V$7/(Calibración!V$26-Calibración!V$25)</f>
        <v>14.400886779510561</v>
      </c>
      <c r="O7" s="121">
        <f>AVERAGE(C107:C127)</f>
        <v>14.516190476190477</v>
      </c>
    </row>
    <row r="8" spans="1:15" x14ac:dyDescent="0.25">
      <c r="A8" s="145">
        <v>0.51875000000000004</v>
      </c>
      <c r="B8" s="150">
        <v>13.74</v>
      </c>
      <c r="C8" s="150">
        <v>13.7</v>
      </c>
      <c r="K8" s="74">
        <v>7</v>
      </c>
      <c r="L8" s="75" t="str">
        <f>CONCATENATE(TEXT(A130,"h:mm")," - ",TEXT(A150,"h:mm"))</f>
        <v>15:01 - 15:21</v>
      </c>
      <c r="M8" s="121">
        <f>AVERAGE(B130:B150)</f>
        <v>14.238095238095237</v>
      </c>
      <c r="N8" s="122">
        <f>(M8-Calibración!V$25)*Calibración!V$7/(Calibración!V$26-Calibración!V$25)</f>
        <v>14.220408168068809</v>
      </c>
      <c r="O8" s="121">
        <f>AVERAGE(C128:C148)</f>
        <v>14.276666666666669</v>
      </c>
    </row>
    <row r="9" spans="1:15" x14ac:dyDescent="0.25">
      <c r="A9" s="145">
        <v>0.51944444444444404</v>
      </c>
      <c r="B9" s="150">
        <v>13.8</v>
      </c>
      <c r="C9" s="150">
        <v>13.73</v>
      </c>
      <c r="K9" s="74">
        <v>8</v>
      </c>
      <c r="L9" s="75" t="str">
        <f>CONCATENATE(TEXT(A151,"h:mm")," - ",TEXT(A171,"h:mm"))</f>
        <v>15:22 - 15:42</v>
      </c>
      <c r="M9" s="121">
        <f>AVERAGE(B151:B171)</f>
        <v>14.49428571428572</v>
      </c>
      <c r="N9" s="122">
        <f>(M9-Calibración!V$25)*Calibración!V$7/(Calibración!V$26-Calibración!V$25)</f>
        <v>14.480723162588017</v>
      </c>
      <c r="O9" s="121">
        <f>AVERAGE(C149:C169)</f>
        <v>14.529523809523807</v>
      </c>
    </row>
    <row r="10" spans="1:15" x14ac:dyDescent="0.25">
      <c r="A10" s="145">
        <v>0.52013888888888804</v>
      </c>
      <c r="B10" s="150">
        <v>13.82</v>
      </c>
      <c r="C10" s="150">
        <v>13.73</v>
      </c>
      <c r="K10" s="74">
        <v>9</v>
      </c>
      <c r="L10" s="75" t="str">
        <f>CONCATENATE(TEXT(A172,"h:mm")," - ",TEXT(A192,"h:mm"))</f>
        <v>15:43 - 16:03</v>
      </c>
      <c r="M10" s="121">
        <f>AVERAGE(B172:B192)</f>
        <v>14.577619047619045</v>
      </c>
      <c r="N10" s="122">
        <f>(M10-Calibración!V$25)*Calibración!V$7/(Calibración!V$26-Calibración!V$25)</f>
        <v>14.565398114336821</v>
      </c>
      <c r="O10" s="121">
        <f>AVERAGE(C170:C190)</f>
        <v>14.631428571428577</v>
      </c>
    </row>
    <row r="11" spans="1:15" x14ac:dyDescent="0.25">
      <c r="A11" s="145">
        <v>0.52083333333333304</v>
      </c>
      <c r="B11" s="150">
        <v>13.81</v>
      </c>
      <c r="C11" s="150">
        <v>13.73</v>
      </c>
      <c r="K11" s="74">
        <v>10</v>
      </c>
      <c r="L11" s="75" t="str">
        <f>CONCATENATE(TEXT(A193,"h:mm")," - ",TEXT(A213,"h:mm"))</f>
        <v>16:04 - 16:24</v>
      </c>
      <c r="M11" s="121">
        <f>AVERAGE(B193:B213)</f>
        <v>14.509523809523811</v>
      </c>
      <c r="N11" s="122">
        <f>(M11-Calibración!V$25)*Calibración!V$7/(Calibración!V$26-Calibración!V$25)</f>
        <v>14.496206582336368</v>
      </c>
      <c r="O11" s="121">
        <f>AVERAGE(C191:C211)</f>
        <v>14.587619047619048</v>
      </c>
    </row>
    <row r="12" spans="1:15" x14ac:dyDescent="0.25">
      <c r="A12" s="145">
        <v>0.52152777777777704</v>
      </c>
      <c r="B12" s="150">
        <v>13.81</v>
      </c>
      <c r="C12" s="150">
        <v>13.73</v>
      </c>
      <c r="K12" s="74">
        <v>11</v>
      </c>
      <c r="L12" s="75" t="str">
        <f>CONCATENATE(TEXT(A214,"h:mm")," - ",TEXT(A234,"h:mm"))</f>
        <v>16:25 - 16:45</v>
      </c>
      <c r="M12" s="121">
        <f>AVERAGE(B214:B234)</f>
        <v>14.635714285714284</v>
      </c>
      <c r="N12" s="122">
        <f>(M12-Calibración!V$25)*Calibración!V$7/(Calibración!V$26-Calibración!V$25)</f>
        <v>14.62442865212742</v>
      </c>
      <c r="O12" s="121">
        <f>AVERAGE(C212:C232)</f>
        <v>14.708095238095241</v>
      </c>
    </row>
    <row r="13" spans="1:15" x14ac:dyDescent="0.25">
      <c r="A13" s="145">
        <v>0.52222222222222103</v>
      </c>
      <c r="B13" s="150">
        <v>13.83</v>
      </c>
      <c r="C13" s="150">
        <v>13.73</v>
      </c>
      <c r="K13" s="74">
        <v>12</v>
      </c>
      <c r="L13" s="75" t="str">
        <f>CONCATENATE(TEXT(A235,"h:mm")," - ",TEXT(A255,"h:mm"))</f>
        <v>16:46 - 17:06</v>
      </c>
      <c r="M13" s="121">
        <f>AVERAGE(B235:B255)</f>
        <v>14.728571428571426</v>
      </c>
      <c r="N13" s="122">
        <f>(M13-Calibración!V$25)*Calibración!V$7/(Calibración!V$26-Calibración!V$25)</f>
        <v>14.718780741218954</v>
      </c>
      <c r="O13" s="121">
        <f>AVERAGE(C233:C253)</f>
        <v>14.821428571428577</v>
      </c>
    </row>
    <row r="14" spans="1:15" x14ac:dyDescent="0.25">
      <c r="A14" s="145">
        <v>0.52291666666666603</v>
      </c>
      <c r="B14" s="150">
        <v>13.85</v>
      </c>
      <c r="C14" s="150">
        <v>13.73</v>
      </c>
    </row>
    <row r="15" spans="1:15" x14ac:dyDescent="0.25">
      <c r="A15" s="145">
        <v>0.52361111111111003</v>
      </c>
      <c r="B15" s="150">
        <v>13.83</v>
      </c>
      <c r="C15" s="150">
        <v>13.73</v>
      </c>
    </row>
    <row r="16" spans="1:15" x14ac:dyDescent="0.25">
      <c r="A16" s="145">
        <v>0.52430555555555403</v>
      </c>
      <c r="B16" s="150">
        <v>13.86</v>
      </c>
      <c r="C16" s="150">
        <v>13.74</v>
      </c>
    </row>
    <row r="17" spans="1:5" x14ac:dyDescent="0.25">
      <c r="A17" s="145">
        <v>0.52499999999999902</v>
      </c>
      <c r="B17" s="150">
        <v>13.87</v>
      </c>
      <c r="C17" s="150">
        <v>13.75</v>
      </c>
    </row>
    <row r="18" spans="1:5" x14ac:dyDescent="0.25">
      <c r="A18" s="145">
        <v>0.52569444444444302</v>
      </c>
      <c r="B18" s="150">
        <v>13.87</v>
      </c>
      <c r="C18" s="150">
        <v>13.83</v>
      </c>
    </row>
    <row r="19" spans="1:5" x14ac:dyDescent="0.25">
      <c r="A19" s="145">
        <v>0.52638888888888702</v>
      </c>
      <c r="B19" s="150">
        <v>13.92</v>
      </c>
      <c r="C19" s="150">
        <v>13.83</v>
      </c>
    </row>
    <row r="20" spans="1:5" x14ac:dyDescent="0.25">
      <c r="A20" s="145">
        <v>0.52708333333333202</v>
      </c>
      <c r="B20" s="150">
        <v>13.94</v>
      </c>
      <c r="C20" s="150">
        <v>13.83</v>
      </c>
    </row>
    <row r="21" spans="1:5" x14ac:dyDescent="0.25">
      <c r="A21" s="145">
        <v>0.52777777777777601</v>
      </c>
      <c r="B21" s="150">
        <v>13.92</v>
      </c>
      <c r="C21" s="150">
        <v>13.83</v>
      </c>
    </row>
    <row r="22" spans="1:5" x14ac:dyDescent="0.25">
      <c r="A22" s="145">
        <v>0.52847222222222001</v>
      </c>
      <c r="B22" s="150">
        <v>13.93</v>
      </c>
      <c r="C22" s="150">
        <v>13.83</v>
      </c>
      <c r="E22" s="53"/>
    </row>
    <row r="23" spans="1:5" x14ac:dyDescent="0.25">
      <c r="A23" s="145">
        <v>0.52916666666666501</v>
      </c>
      <c r="B23" s="150">
        <v>13.94</v>
      </c>
      <c r="C23" s="150">
        <v>13.83</v>
      </c>
      <c r="E23" s="53"/>
    </row>
    <row r="24" spans="1:5" x14ac:dyDescent="0.25">
      <c r="A24" s="146">
        <v>0.52986111111110901</v>
      </c>
      <c r="B24" s="151">
        <v>13.93</v>
      </c>
      <c r="C24" s="151">
        <v>13.89</v>
      </c>
      <c r="D24" s="51" t="s">
        <v>0</v>
      </c>
    </row>
    <row r="25" spans="1:5" x14ac:dyDescent="0.25">
      <c r="A25" s="146">
        <v>0.530555555555553</v>
      </c>
      <c r="B25" s="151">
        <v>13.96</v>
      </c>
      <c r="C25" s="151">
        <v>13.93</v>
      </c>
      <c r="D25" s="51" t="s">
        <v>52</v>
      </c>
    </row>
    <row r="26" spans="1:5" x14ac:dyDescent="0.25">
      <c r="A26" s="145">
        <v>0.531249999999998</v>
      </c>
      <c r="B26" s="152">
        <v>13.97</v>
      </c>
      <c r="C26" s="152">
        <v>13.88</v>
      </c>
    </row>
    <row r="27" spans="1:5" x14ac:dyDescent="0.25">
      <c r="A27" s="145">
        <v>0.531944444444442</v>
      </c>
      <c r="B27" s="150">
        <v>13.97</v>
      </c>
      <c r="C27" s="150">
        <v>13.93</v>
      </c>
    </row>
    <row r="28" spans="1:5" x14ac:dyDescent="0.25">
      <c r="A28" s="145">
        <v>0.532638888888886</v>
      </c>
      <c r="B28" s="150">
        <v>14</v>
      </c>
      <c r="C28" s="150">
        <v>13.93</v>
      </c>
    </row>
    <row r="29" spans="1:5" x14ac:dyDescent="0.25">
      <c r="A29" s="145">
        <v>0.53333333333333099</v>
      </c>
      <c r="B29" s="150">
        <v>14.01</v>
      </c>
      <c r="C29" s="150">
        <v>13.93</v>
      </c>
    </row>
    <row r="30" spans="1:5" x14ac:dyDescent="0.25">
      <c r="A30" s="145">
        <v>0.53402777777777499</v>
      </c>
      <c r="B30" s="150">
        <v>14.02</v>
      </c>
      <c r="C30" s="150">
        <v>13.97</v>
      </c>
    </row>
    <row r="31" spans="1:5" x14ac:dyDescent="0.25">
      <c r="A31" s="145">
        <v>0.53472222222221899</v>
      </c>
      <c r="B31" s="150">
        <v>14.04</v>
      </c>
      <c r="C31" s="150">
        <v>13.93</v>
      </c>
    </row>
    <row r="32" spans="1:5" x14ac:dyDescent="0.25">
      <c r="A32" s="145">
        <v>0.53541666666666399</v>
      </c>
      <c r="B32" s="150">
        <v>14.02</v>
      </c>
      <c r="C32" s="150">
        <v>13.93</v>
      </c>
    </row>
    <row r="33" spans="1:6" x14ac:dyDescent="0.25">
      <c r="A33" s="145">
        <v>0.53611111111110799</v>
      </c>
      <c r="B33" s="150">
        <v>14.03</v>
      </c>
      <c r="C33" s="150">
        <v>14</v>
      </c>
    </row>
    <row r="34" spans="1:6" x14ac:dyDescent="0.25">
      <c r="A34" s="145">
        <v>0.53680555555555198</v>
      </c>
      <c r="B34" s="150">
        <v>14.04</v>
      </c>
      <c r="C34" s="150">
        <v>14.02</v>
      </c>
    </row>
    <row r="35" spans="1:6" x14ac:dyDescent="0.25">
      <c r="A35" s="145">
        <v>0.53749999999999698</v>
      </c>
      <c r="B35" s="150">
        <v>14.03</v>
      </c>
      <c r="C35" s="150">
        <v>14.03</v>
      </c>
    </row>
    <row r="36" spans="1:6" x14ac:dyDescent="0.25">
      <c r="A36" s="145">
        <v>0.53819444444444098</v>
      </c>
      <c r="B36" s="150">
        <v>14.04</v>
      </c>
      <c r="C36" s="150">
        <v>14.03</v>
      </c>
    </row>
    <row r="37" spans="1:6" x14ac:dyDescent="0.25">
      <c r="A37" s="145">
        <v>0.53888888888888498</v>
      </c>
      <c r="B37" s="150">
        <v>14.07</v>
      </c>
      <c r="C37" s="150">
        <v>14.02</v>
      </c>
    </row>
    <row r="38" spans="1:6" x14ac:dyDescent="0.25">
      <c r="A38" s="145">
        <v>0.53958333333332997</v>
      </c>
      <c r="B38" s="150">
        <v>14.08</v>
      </c>
      <c r="C38" s="150">
        <v>14.03</v>
      </c>
    </row>
    <row r="39" spans="1:6" x14ac:dyDescent="0.25">
      <c r="A39" s="145">
        <v>0.54027777777777397</v>
      </c>
      <c r="B39" s="150">
        <v>14.09</v>
      </c>
      <c r="C39" s="150">
        <v>14.11</v>
      </c>
    </row>
    <row r="40" spans="1:6" x14ac:dyDescent="0.25">
      <c r="A40" s="145">
        <v>0.54097222222221797</v>
      </c>
      <c r="B40" s="150">
        <v>14.13</v>
      </c>
      <c r="C40" s="150">
        <v>14.08</v>
      </c>
    </row>
    <row r="41" spans="1:6" x14ac:dyDescent="0.25">
      <c r="A41" s="145">
        <v>0.54166666666666297</v>
      </c>
      <c r="B41" s="150">
        <v>14.11</v>
      </c>
      <c r="C41" s="150">
        <v>14.03</v>
      </c>
    </row>
    <row r="42" spans="1:6" x14ac:dyDescent="0.25">
      <c r="A42" s="145">
        <v>0.54236111111110696</v>
      </c>
      <c r="B42" s="150">
        <v>14.07</v>
      </c>
      <c r="C42" s="150">
        <v>14.03</v>
      </c>
    </row>
    <row r="43" spans="1:6" x14ac:dyDescent="0.25">
      <c r="A43" s="145">
        <v>0.54305555555555096</v>
      </c>
      <c r="B43" s="150">
        <v>14.08</v>
      </c>
      <c r="C43" s="150">
        <v>14.03</v>
      </c>
      <c r="E43" s="53"/>
    </row>
    <row r="44" spans="1:6" x14ac:dyDescent="0.25">
      <c r="A44" s="145">
        <v>0.54374999999999596</v>
      </c>
      <c r="B44" s="150">
        <v>14.08</v>
      </c>
      <c r="C44" s="150">
        <v>14.02</v>
      </c>
      <c r="F44" s="48"/>
    </row>
    <row r="45" spans="1:6" x14ac:dyDescent="0.25">
      <c r="A45" s="146">
        <v>0.54444444444443996</v>
      </c>
      <c r="B45" s="151">
        <v>14.06</v>
      </c>
      <c r="C45" s="151">
        <v>14.02</v>
      </c>
      <c r="D45" s="51" t="s">
        <v>53</v>
      </c>
      <c r="E45" s="53"/>
    </row>
    <row r="46" spans="1:6" x14ac:dyDescent="0.25">
      <c r="A46" s="146">
        <v>0.54513888888888395</v>
      </c>
      <c r="B46" s="151">
        <v>14.07</v>
      </c>
      <c r="C46" s="151">
        <v>14.02</v>
      </c>
      <c r="D46" s="50" t="s">
        <v>54</v>
      </c>
      <c r="E46" s="53"/>
    </row>
    <row r="47" spans="1:6" x14ac:dyDescent="0.25">
      <c r="A47" s="145">
        <v>0.54583333333332895</v>
      </c>
      <c r="B47" s="152">
        <v>14.05</v>
      </c>
      <c r="C47" s="152">
        <v>13.95</v>
      </c>
      <c r="D47" s="54"/>
      <c r="E47" s="53"/>
    </row>
    <row r="48" spans="1:6" x14ac:dyDescent="0.25">
      <c r="A48" s="145">
        <v>0.54652777777777295</v>
      </c>
      <c r="B48" s="150">
        <v>14.03</v>
      </c>
      <c r="C48" s="150">
        <v>14.02</v>
      </c>
      <c r="D48" s="54"/>
      <c r="E48" s="53"/>
    </row>
    <row r="49" spans="1:5" x14ac:dyDescent="0.25">
      <c r="A49" s="145">
        <v>0.54722222222221695</v>
      </c>
      <c r="B49" s="150">
        <v>14.06</v>
      </c>
      <c r="C49" s="150">
        <v>14.02</v>
      </c>
      <c r="D49" s="54"/>
      <c r="E49" s="53"/>
    </row>
    <row r="50" spans="1:5" x14ac:dyDescent="0.25">
      <c r="A50" s="145">
        <v>0.54791666666666194</v>
      </c>
      <c r="B50" s="150">
        <v>14.11</v>
      </c>
      <c r="C50" s="150">
        <v>14.02</v>
      </c>
      <c r="D50" s="54"/>
    </row>
    <row r="51" spans="1:5" x14ac:dyDescent="0.25">
      <c r="A51" s="145">
        <v>0.54861111111110605</v>
      </c>
      <c r="B51" s="150">
        <v>14.11</v>
      </c>
      <c r="C51" s="150">
        <v>14.03</v>
      </c>
      <c r="D51" s="54"/>
    </row>
    <row r="52" spans="1:5" x14ac:dyDescent="0.25">
      <c r="A52" s="145">
        <v>0.54930555555555005</v>
      </c>
      <c r="B52" s="150">
        <v>14.1</v>
      </c>
      <c r="C52" s="150">
        <v>14.03</v>
      </c>
    </row>
    <row r="53" spans="1:5" x14ac:dyDescent="0.25">
      <c r="A53" s="145">
        <v>0.54999999999999505</v>
      </c>
      <c r="B53" s="150">
        <v>14.11</v>
      </c>
      <c r="C53" s="150">
        <v>14.02</v>
      </c>
    </row>
    <row r="54" spans="1:5" x14ac:dyDescent="0.25">
      <c r="A54" s="145">
        <v>0.55069444444443905</v>
      </c>
      <c r="B54" s="150">
        <v>14.1</v>
      </c>
      <c r="C54" s="150">
        <v>14.03</v>
      </c>
    </row>
    <row r="55" spans="1:5" x14ac:dyDescent="0.25">
      <c r="A55" s="145">
        <v>0.55138888888888304</v>
      </c>
      <c r="B55" s="150">
        <v>14.12</v>
      </c>
      <c r="C55" s="150">
        <v>14.03</v>
      </c>
    </row>
    <row r="56" spans="1:5" x14ac:dyDescent="0.25">
      <c r="A56" s="145">
        <v>0.55208333333332804</v>
      </c>
      <c r="B56" s="150">
        <v>14.12</v>
      </c>
      <c r="C56" s="150">
        <v>14.04</v>
      </c>
    </row>
    <row r="57" spans="1:5" x14ac:dyDescent="0.25">
      <c r="A57" s="145">
        <v>0.55277777777777204</v>
      </c>
      <c r="B57" s="150">
        <v>14.14</v>
      </c>
      <c r="C57" s="150">
        <v>14.12</v>
      </c>
    </row>
    <row r="58" spans="1:5" x14ac:dyDescent="0.25">
      <c r="A58" s="145">
        <v>0.55347222222221604</v>
      </c>
      <c r="B58" s="150">
        <v>14.16</v>
      </c>
      <c r="C58" s="150">
        <v>14.09</v>
      </c>
    </row>
    <row r="59" spans="1:5" x14ac:dyDescent="0.25">
      <c r="A59" s="145">
        <v>0.55416666666666103</v>
      </c>
      <c r="B59" s="150">
        <v>14.17</v>
      </c>
      <c r="C59" s="150">
        <v>14.27</v>
      </c>
    </row>
    <row r="60" spans="1:5" x14ac:dyDescent="0.25">
      <c r="A60" s="145">
        <v>0.55486111111110503</v>
      </c>
      <c r="B60" s="150">
        <v>14.32</v>
      </c>
      <c r="C60" s="150">
        <v>14.42</v>
      </c>
    </row>
    <row r="61" spans="1:5" x14ac:dyDescent="0.25">
      <c r="A61" s="145">
        <v>0.55555555555554903</v>
      </c>
      <c r="B61" s="150">
        <v>14.46</v>
      </c>
      <c r="C61" s="150">
        <v>14.52</v>
      </c>
    </row>
    <row r="62" spans="1:5" x14ac:dyDescent="0.25">
      <c r="A62" s="145">
        <v>0.55624999999999403</v>
      </c>
      <c r="B62" s="150">
        <v>14.55</v>
      </c>
      <c r="C62" s="150">
        <v>14.46</v>
      </c>
    </row>
    <row r="63" spans="1:5" x14ac:dyDescent="0.25">
      <c r="A63" s="145">
        <v>0.55694444444443802</v>
      </c>
      <c r="B63" s="150">
        <v>14.51</v>
      </c>
      <c r="C63" s="150">
        <v>14.55</v>
      </c>
    </row>
    <row r="64" spans="1:5" x14ac:dyDescent="0.25">
      <c r="A64" s="145">
        <v>0.55763888888888202</v>
      </c>
      <c r="B64" s="150">
        <v>14.56</v>
      </c>
      <c r="C64" s="150">
        <v>14.55</v>
      </c>
    </row>
    <row r="65" spans="1:6" x14ac:dyDescent="0.25">
      <c r="A65" s="145">
        <v>0.55833333333332702</v>
      </c>
      <c r="B65" s="150">
        <v>14.57</v>
      </c>
      <c r="C65" s="150">
        <v>14.42</v>
      </c>
      <c r="F65" s="48"/>
    </row>
    <row r="66" spans="1:6" x14ac:dyDescent="0.25">
      <c r="A66" s="146">
        <v>0.55902777777777102</v>
      </c>
      <c r="B66" s="151">
        <v>14.45</v>
      </c>
      <c r="C66" s="151">
        <v>14.39</v>
      </c>
      <c r="D66" s="51" t="s">
        <v>1</v>
      </c>
      <c r="F66" s="48"/>
    </row>
    <row r="67" spans="1:6" x14ac:dyDescent="0.25">
      <c r="A67" s="146">
        <v>0.55972222222221502</v>
      </c>
      <c r="B67" s="151">
        <v>14.4</v>
      </c>
      <c r="C67" s="151">
        <v>14.32</v>
      </c>
      <c r="D67" s="50" t="s">
        <v>2</v>
      </c>
      <c r="E67" s="53"/>
    </row>
    <row r="68" spans="1:6" x14ac:dyDescent="0.25">
      <c r="A68" s="145">
        <v>0.56041666666666001</v>
      </c>
      <c r="B68" s="152">
        <v>14.32</v>
      </c>
      <c r="C68" s="152">
        <v>14.24</v>
      </c>
      <c r="D68" s="53"/>
    </row>
    <row r="69" spans="1:6" x14ac:dyDescent="0.25">
      <c r="A69" s="145">
        <v>0.56111111111110401</v>
      </c>
      <c r="B69" s="150">
        <v>14.28</v>
      </c>
      <c r="C69" s="150">
        <v>14.33</v>
      </c>
      <c r="D69" s="54"/>
    </row>
    <row r="70" spans="1:6" x14ac:dyDescent="0.25">
      <c r="A70" s="145">
        <v>0.56180555555554801</v>
      </c>
      <c r="B70" s="150">
        <v>14.33</v>
      </c>
      <c r="C70" s="150">
        <v>14.4</v>
      </c>
      <c r="D70" s="54"/>
    </row>
    <row r="71" spans="1:6" x14ac:dyDescent="0.25">
      <c r="A71" s="145">
        <v>0.56249999999999301</v>
      </c>
      <c r="B71" s="150">
        <v>14.36</v>
      </c>
      <c r="C71" s="150">
        <v>14.33</v>
      </c>
      <c r="D71" s="54"/>
    </row>
    <row r="72" spans="1:6" x14ac:dyDescent="0.25">
      <c r="A72" s="145">
        <v>0.563194444444437</v>
      </c>
      <c r="B72" s="150">
        <v>14.35</v>
      </c>
      <c r="C72" s="150">
        <v>14.42</v>
      </c>
      <c r="D72" s="54"/>
    </row>
    <row r="73" spans="1:6" x14ac:dyDescent="0.25">
      <c r="A73" s="145">
        <v>0.563888888888881</v>
      </c>
      <c r="B73" s="150">
        <v>14.4</v>
      </c>
      <c r="C73" s="150">
        <v>14.42</v>
      </c>
      <c r="D73" s="54"/>
    </row>
    <row r="74" spans="1:6" x14ac:dyDescent="0.25">
      <c r="A74" s="145">
        <v>0.564583333333326</v>
      </c>
      <c r="B74" s="150">
        <v>14.38</v>
      </c>
      <c r="C74" s="150">
        <v>14.35</v>
      </c>
    </row>
    <row r="75" spans="1:6" x14ac:dyDescent="0.25">
      <c r="A75" s="145">
        <v>0.56527777777777</v>
      </c>
      <c r="B75" s="150">
        <v>14.35</v>
      </c>
      <c r="C75" s="150">
        <v>14.47</v>
      </c>
    </row>
    <row r="76" spans="1:6" x14ac:dyDescent="0.25">
      <c r="A76" s="145">
        <v>0.56597222222221399</v>
      </c>
      <c r="B76" s="150">
        <v>14.41</v>
      </c>
      <c r="C76" s="150">
        <v>14.54</v>
      </c>
    </row>
    <row r="77" spans="1:6" x14ac:dyDescent="0.25">
      <c r="A77" s="145">
        <v>0.56666666666665899</v>
      </c>
      <c r="B77" s="150">
        <v>14.48</v>
      </c>
      <c r="C77" s="150">
        <v>14.62</v>
      </c>
    </row>
    <row r="78" spans="1:6" x14ac:dyDescent="0.25">
      <c r="A78" s="145">
        <v>0.56736111111110299</v>
      </c>
      <c r="B78" s="150">
        <v>14.57</v>
      </c>
      <c r="C78" s="150">
        <v>14.73</v>
      </c>
    </row>
    <row r="79" spans="1:6" x14ac:dyDescent="0.25">
      <c r="A79" s="145">
        <v>0.56805555555554699</v>
      </c>
      <c r="B79" s="150">
        <v>14.65</v>
      </c>
      <c r="C79" s="150">
        <v>14.87</v>
      </c>
    </row>
    <row r="80" spans="1:6" x14ac:dyDescent="0.25">
      <c r="A80" s="145">
        <v>0.56874999999999198</v>
      </c>
      <c r="B80" s="150">
        <v>14.78</v>
      </c>
      <c r="C80" s="150">
        <v>14.85</v>
      </c>
    </row>
    <row r="81" spans="1:6" x14ac:dyDescent="0.25">
      <c r="A81" s="145">
        <v>0.56944444444443598</v>
      </c>
      <c r="B81" s="150">
        <v>14.76</v>
      </c>
      <c r="C81" s="150">
        <v>14.78</v>
      </c>
    </row>
    <row r="82" spans="1:6" x14ac:dyDescent="0.25">
      <c r="A82" s="145">
        <v>0.57013888888887998</v>
      </c>
      <c r="B82" s="150">
        <v>14.69</v>
      </c>
      <c r="C82" s="150">
        <v>14.85</v>
      </c>
    </row>
    <row r="83" spans="1:6" x14ac:dyDescent="0.25">
      <c r="A83" s="145">
        <v>0.57083333333332498</v>
      </c>
      <c r="B83" s="150">
        <v>14.75</v>
      </c>
      <c r="C83" s="150">
        <v>14.91</v>
      </c>
    </row>
    <row r="84" spans="1:6" x14ac:dyDescent="0.25">
      <c r="A84" s="145">
        <v>0.57152777777776897</v>
      </c>
      <c r="B84" s="150">
        <v>14.81</v>
      </c>
      <c r="C84" s="150">
        <v>15.05</v>
      </c>
    </row>
    <row r="85" spans="1:6" x14ac:dyDescent="0.25">
      <c r="A85" s="145">
        <v>0.57222222222221297</v>
      </c>
      <c r="B85" s="150">
        <v>14.92</v>
      </c>
      <c r="C85" s="150">
        <v>15.07</v>
      </c>
    </row>
    <row r="86" spans="1:6" x14ac:dyDescent="0.25">
      <c r="A86" s="145">
        <v>0.57291666666665797</v>
      </c>
      <c r="B86" s="150">
        <v>14.97</v>
      </c>
      <c r="C86" s="150">
        <v>15</v>
      </c>
      <c r="E86" s="53"/>
      <c r="F86" s="48"/>
    </row>
    <row r="87" spans="1:6" x14ac:dyDescent="0.25">
      <c r="A87" s="146">
        <v>0.57361111111110197</v>
      </c>
      <c r="B87" s="151">
        <v>14.91</v>
      </c>
      <c r="C87" s="151">
        <v>15.01</v>
      </c>
      <c r="D87" s="51" t="s">
        <v>3</v>
      </c>
      <c r="E87" s="53"/>
      <c r="F87" s="48"/>
    </row>
    <row r="88" spans="1:6" x14ac:dyDescent="0.25">
      <c r="A88" s="146">
        <v>0.57430555555554597</v>
      </c>
      <c r="B88" s="151">
        <v>14.9</v>
      </c>
      <c r="C88" s="151">
        <v>14.96</v>
      </c>
      <c r="D88" s="50" t="s">
        <v>4</v>
      </c>
      <c r="E88" s="53"/>
      <c r="F88" s="48"/>
    </row>
    <row r="89" spans="1:6" x14ac:dyDescent="0.25">
      <c r="A89" s="145">
        <v>0.57499999999999096</v>
      </c>
      <c r="B89" s="152">
        <v>14.86</v>
      </c>
      <c r="C89" s="152">
        <v>14.82</v>
      </c>
      <c r="D89" s="53"/>
      <c r="E89" s="53"/>
    </row>
    <row r="90" spans="1:6" x14ac:dyDescent="0.25">
      <c r="A90" s="145">
        <v>0.57569444444443496</v>
      </c>
      <c r="B90" s="150">
        <v>14.73</v>
      </c>
      <c r="C90" s="150">
        <v>14.79</v>
      </c>
      <c r="D90" s="53"/>
      <c r="E90" s="53"/>
    </row>
    <row r="91" spans="1:6" x14ac:dyDescent="0.25">
      <c r="A91" s="145">
        <v>0.57638888888887896</v>
      </c>
      <c r="B91" s="150">
        <v>14.7</v>
      </c>
      <c r="C91" s="150">
        <v>14.76</v>
      </c>
      <c r="D91" s="54"/>
      <c r="E91" s="53"/>
    </row>
    <row r="92" spans="1:6" x14ac:dyDescent="0.25">
      <c r="A92" s="145">
        <v>0.57708333333332396</v>
      </c>
      <c r="B92" s="150">
        <v>14.69</v>
      </c>
      <c r="C92" s="150">
        <v>14.97</v>
      </c>
      <c r="D92" s="54"/>
      <c r="E92" s="53"/>
    </row>
    <row r="93" spans="1:6" x14ac:dyDescent="0.25">
      <c r="A93" s="145">
        <v>0.57777777777776795</v>
      </c>
      <c r="B93" s="150">
        <v>14.85</v>
      </c>
      <c r="C93" s="150">
        <v>15.01</v>
      </c>
      <c r="D93" s="54"/>
      <c r="E93" s="53"/>
    </row>
    <row r="94" spans="1:6" x14ac:dyDescent="0.25">
      <c r="A94" s="145">
        <v>0.57847222222221195</v>
      </c>
      <c r="B94" s="150">
        <v>14.92</v>
      </c>
      <c r="C94" s="150">
        <v>15.01</v>
      </c>
      <c r="D94" s="54"/>
    </row>
    <row r="95" spans="1:6" x14ac:dyDescent="0.25">
      <c r="A95" s="145">
        <v>0.57916666666665695</v>
      </c>
      <c r="B95" s="150">
        <v>14.92</v>
      </c>
      <c r="C95" s="150">
        <v>14.99</v>
      </c>
      <c r="D95" s="54"/>
    </row>
    <row r="96" spans="1:6" x14ac:dyDescent="0.25">
      <c r="A96" s="145">
        <v>0.57986111111110095</v>
      </c>
      <c r="B96" s="150">
        <v>14.9</v>
      </c>
      <c r="C96" s="150">
        <v>14.91</v>
      </c>
    </row>
    <row r="97" spans="1:6" x14ac:dyDescent="0.25">
      <c r="A97" s="145">
        <v>0.58055555555554506</v>
      </c>
      <c r="B97" s="150">
        <v>14.83</v>
      </c>
      <c r="C97" s="150">
        <v>14.83</v>
      </c>
    </row>
    <row r="98" spans="1:6" x14ac:dyDescent="0.25">
      <c r="A98" s="145">
        <v>0.58124999999998905</v>
      </c>
      <c r="B98" s="150">
        <v>14.75</v>
      </c>
      <c r="C98" s="150">
        <v>14.91</v>
      </c>
    </row>
    <row r="99" spans="1:6" x14ac:dyDescent="0.25">
      <c r="A99" s="145">
        <v>0.58194444444443405</v>
      </c>
      <c r="B99" s="150">
        <v>14.82</v>
      </c>
      <c r="C99" s="150">
        <v>14.94</v>
      </c>
    </row>
    <row r="100" spans="1:6" x14ac:dyDescent="0.25">
      <c r="A100" s="145">
        <v>0.58263888888887805</v>
      </c>
      <c r="B100" s="150">
        <v>14.85</v>
      </c>
      <c r="C100" s="150">
        <v>14.91</v>
      </c>
    </row>
    <row r="101" spans="1:6" x14ac:dyDescent="0.25">
      <c r="A101" s="145">
        <v>0.58333333333332205</v>
      </c>
      <c r="B101" s="150">
        <v>14.82</v>
      </c>
      <c r="C101" s="150">
        <v>14.63</v>
      </c>
    </row>
    <row r="102" spans="1:6" x14ac:dyDescent="0.25">
      <c r="A102" s="145">
        <v>0.58402777777776704</v>
      </c>
      <c r="B102" s="150">
        <v>14.56</v>
      </c>
      <c r="C102" s="150">
        <v>14.52</v>
      </c>
    </row>
    <row r="103" spans="1:6" x14ac:dyDescent="0.25">
      <c r="A103" s="145">
        <v>0.58472222222221104</v>
      </c>
      <c r="B103" s="150">
        <v>14.46</v>
      </c>
      <c r="C103" s="150">
        <v>14.45</v>
      </c>
    </row>
    <row r="104" spans="1:6" x14ac:dyDescent="0.25">
      <c r="A104" s="145">
        <v>0.58541666666665504</v>
      </c>
      <c r="B104" s="150">
        <v>14.38</v>
      </c>
      <c r="C104" s="150">
        <v>14.42</v>
      </c>
    </row>
    <row r="105" spans="1:6" x14ac:dyDescent="0.25">
      <c r="A105" s="145">
        <v>0.58611111111110004</v>
      </c>
      <c r="B105" s="150">
        <v>14.33</v>
      </c>
      <c r="C105" s="150">
        <v>14.42</v>
      </c>
    </row>
    <row r="106" spans="1:6" x14ac:dyDescent="0.25">
      <c r="A106" s="145">
        <v>0.58680555555554403</v>
      </c>
      <c r="B106" s="150">
        <v>14.32</v>
      </c>
      <c r="C106" s="150">
        <v>14.42</v>
      </c>
    </row>
    <row r="107" spans="1:6" x14ac:dyDescent="0.25">
      <c r="A107" s="145">
        <v>0.58749999999998803</v>
      </c>
      <c r="B107" s="150">
        <v>14.32</v>
      </c>
      <c r="C107" s="150">
        <v>14.42</v>
      </c>
      <c r="E107" s="53"/>
    </row>
    <row r="108" spans="1:6" x14ac:dyDescent="0.25">
      <c r="A108" s="146">
        <v>0.58819444444443303</v>
      </c>
      <c r="B108" s="151">
        <v>14.33</v>
      </c>
      <c r="C108" s="151">
        <v>14.42</v>
      </c>
      <c r="D108" s="51" t="s">
        <v>5</v>
      </c>
      <c r="E108" s="53"/>
      <c r="F108" s="48"/>
    </row>
    <row r="109" spans="1:6" x14ac:dyDescent="0.25">
      <c r="A109" s="146">
        <v>0.58888888888887703</v>
      </c>
      <c r="B109" s="151">
        <v>14.32</v>
      </c>
      <c r="C109" s="151">
        <v>14.51</v>
      </c>
      <c r="D109" s="51" t="s">
        <v>6</v>
      </c>
      <c r="E109" s="53"/>
      <c r="F109" s="48"/>
    </row>
    <row r="110" spans="1:6" x14ac:dyDescent="0.25">
      <c r="A110" s="145">
        <v>0.58958333333332202</v>
      </c>
      <c r="B110" s="152">
        <v>14.4</v>
      </c>
      <c r="C110" s="152">
        <v>14.56</v>
      </c>
      <c r="D110" s="53"/>
      <c r="E110" s="53"/>
      <c r="F110" s="48"/>
    </row>
    <row r="111" spans="1:6" x14ac:dyDescent="0.25">
      <c r="A111" s="145">
        <v>0.59027777777776602</v>
      </c>
      <c r="B111" s="150">
        <v>14.46</v>
      </c>
      <c r="C111" s="150">
        <v>14.52</v>
      </c>
      <c r="D111" s="53"/>
      <c r="E111" s="53"/>
    </row>
    <row r="112" spans="1:6" x14ac:dyDescent="0.25">
      <c r="A112" s="145">
        <v>0.59097222222221002</v>
      </c>
      <c r="B112" s="150">
        <v>14.42</v>
      </c>
      <c r="C112" s="150">
        <v>14.48</v>
      </c>
      <c r="D112" s="53"/>
      <c r="E112" s="53"/>
    </row>
    <row r="113" spans="1:15" x14ac:dyDescent="0.25">
      <c r="A113" s="145">
        <v>0.59166666666665402</v>
      </c>
      <c r="B113" s="150">
        <v>14.38</v>
      </c>
      <c r="C113" s="150">
        <v>14.42</v>
      </c>
      <c r="D113" s="54"/>
      <c r="E113" s="53"/>
    </row>
    <row r="114" spans="1:15" x14ac:dyDescent="0.25">
      <c r="A114" s="145">
        <v>0.59236111111109901</v>
      </c>
      <c r="B114" s="150">
        <v>14.33</v>
      </c>
      <c r="C114" s="150">
        <v>14.47</v>
      </c>
      <c r="D114" s="53"/>
      <c r="E114" s="53"/>
    </row>
    <row r="115" spans="1:15" x14ac:dyDescent="0.25">
      <c r="A115" s="145">
        <v>0.59305555555554301</v>
      </c>
      <c r="B115" s="150">
        <v>14.36</v>
      </c>
      <c r="C115" s="150">
        <v>14.52</v>
      </c>
      <c r="D115" s="53"/>
      <c r="E115" s="53"/>
    </row>
    <row r="116" spans="1:15" x14ac:dyDescent="0.25">
      <c r="A116" s="145">
        <v>0.59374999999998701</v>
      </c>
      <c r="B116" s="150">
        <v>14.41</v>
      </c>
      <c r="C116" s="150">
        <v>14.45</v>
      </c>
      <c r="D116" s="53"/>
    </row>
    <row r="117" spans="1:15" x14ac:dyDescent="0.25">
      <c r="A117" s="145">
        <v>0.59444444444443201</v>
      </c>
      <c r="B117" s="150">
        <v>14.36</v>
      </c>
      <c r="C117" s="150">
        <v>14.45</v>
      </c>
      <c r="D117" s="53"/>
    </row>
    <row r="118" spans="1:15" x14ac:dyDescent="0.25">
      <c r="A118" s="145">
        <v>0.59513888888887601</v>
      </c>
      <c r="B118" s="150">
        <v>14.35</v>
      </c>
      <c r="C118" s="150">
        <v>14.52</v>
      </c>
      <c r="D118" s="48"/>
    </row>
    <row r="119" spans="1:15" x14ac:dyDescent="0.25">
      <c r="A119" s="145">
        <v>0.59583333333332</v>
      </c>
      <c r="B119" s="150">
        <v>14.37</v>
      </c>
      <c r="C119" s="150">
        <v>14.49</v>
      </c>
      <c r="D119" s="48"/>
    </row>
    <row r="120" spans="1:15" x14ac:dyDescent="0.25">
      <c r="A120" s="145">
        <v>0.596527777777765</v>
      </c>
      <c r="B120" s="150">
        <v>14.38</v>
      </c>
      <c r="C120" s="150">
        <v>14.48</v>
      </c>
      <c r="D120" s="48"/>
    </row>
    <row r="121" spans="1:15" x14ac:dyDescent="0.25">
      <c r="A121" s="145">
        <v>0.597222222222209</v>
      </c>
      <c r="B121" s="150">
        <v>14.36</v>
      </c>
      <c r="C121" s="150">
        <v>14.51</v>
      </c>
      <c r="D121" s="48"/>
    </row>
    <row r="122" spans="1:15" x14ac:dyDescent="0.25">
      <c r="A122" s="145">
        <v>0.597916666666653</v>
      </c>
      <c r="B122" s="150">
        <v>14.39</v>
      </c>
      <c r="C122" s="150">
        <v>14.57</v>
      </c>
      <c r="D122" s="48"/>
    </row>
    <row r="123" spans="1:15" x14ac:dyDescent="0.25">
      <c r="A123" s="145">
        <v>0.59861111111109799</v>
      </c>
      <c r="B123" s="150">
        <v>14.45</v>
      </c>
      <c r="C123" s="150">
        <v>14.61</v>
      </c>
      <c r="D123" s="48"/>
    </row>
    <row r="124" spans="1:15" x14ac:dyDescent="0.25">
      <c r="A124" s="145">
        <v>0.59930555555554199</v>
      </c>
      <c r="B124" s="150">
        <v>14.52</v>
      </c>
      <c r="C124" s="150">
        <v>14.61</v>
      </c>
      <c r="D124" s="48"/>
    </row>
    <row r="125" spans="1:15" x14ac:dyDescent="0.25">
      <c r="A125" s="145">
        <v>0.59999999999998599</v>
      </c>
      <c r="B125" s="150">
        <v>14.49</v>
      </c>
      <c r="C125" s="150">
        <v>14.61</v>
      </c>
      <c r="D125" s="48"/>
    </row>
    <row r="126" spans="1:15" x14ac:dyDescent="0.25">
      <c r="A126" s="145">
        <v>0.60069444444443099</v>
      </c>
      <c r="B126" s="150">
        <v>14.5</v>
      </c>
      <c r="C126" s="150">
        <v>14.61</v>
      </c>
      <c r="D126" s="48"/>
    </row>
    <row r="127" spans="1:15" x14ac:dyDescent="0.25">
      <c r="A127" s="145">
        <v>0.60138888888887498</v>
      </c>
      <c r="B127" s="150">
        <v>14.47</v>
      </c>
      <c r="C127" s="150">
        <v>14.61</v>
      </c>
      <c r="D127" s="48"/>
      <c r="K127" s="53"/>
      <c r="L127" s="53"/>
      <c r="M127" s="53"/>
      <c r="N127" s="53"/>
      <c r="O127" s="53"/>
    </row>
    <row r="128" spans="1:15" s="53" customFormat="1" x14ac:dyDescent="0.25">
      <c r="A128" s="145">
        <v>0.60208333333331898</v>
      </c>
      <c r="B128" s="150">
        <v>14.5</v>
      </c>
      <c r="C128" s="150">
        <v>14.62</v>
      </c>
      <c r="D128" s="48"/>
      <c r="K128" s="48"/>
      <c r="L128" s="48"/>
      <c r="M128" s="48"/>
      <c r="N128" s="48"/>
      <c r="O128" s="48"/>
    </row>
    <row r="129" spans="1:6" x14ac:dyDescent="0.25">
      <c r="A129" s="146">
        <v>0.60277777777776398</v>
      </c>
      <c r="B129" s="151">
        <v>14.51</v>
      </c>
      <c r="C129" s="151">
        <v>14.62</v>
      </c>
      <c r="D129" s="50" t="s">
        <v>55</v>
      </c>
      <c r="E129" s="53"/>
    </row>
    <row r="130" spans="1:6" x14ac:dyDescent="0.25">
      <c r="A130" s="146">
        <v>43053.625694444447</v>
      </c>
      <c r="B130" s="151">
        <v>14.53</v>
      </c>
      <c r="C130" s="151">
        <v>14.52</v>
      </c>
      <c r="D130" s="51" t="s">
        <v>7</v>
      </c>
      <c r="E130" s="53"/>
      <c r="F130" s="48"/>
    </row>
    <row r="131" spans="1:6" x14ac:dyDescent="0.25">
      <c r="A131" s="147">
        <v>43053.626388888886</v>
      </c>
      <c r="B131" s="152">
        <v>14.47</v>
      </c>
      <c r="C131" s="152">
        <v>14.47</v>
      </c>
      <c r="D131" s="54"/>
      <c r="E131" s="53"/>
      <c r="F131" s="48"/>
    </row>
    <row r="132" spans="1:6" x14ac:dyDescent="0.25">
      <c r="A132" s="147">
        <v>43053.627083333333</v>
      </c>
      <c r="B132" s="150">
        <v>14.44</v>
      </c>
      <c r="C132" s="150">
        <v>14.46</v>
      </c>
      <c r="D132" s="53"/>
      <c r="E132" s="53"/>
      <c r="F132" s="48"/>
    </row>
    <row r="133" spans="1:6" x14ac:dyDescent="0.25">
      <c r="A133" s="147">
        <v>43053.62777777778</v>
      </c>
      <c r="B133" s="150">
        <v>14.44</v>
      </c>
      <c r="C133" s="150">
        <v>14.42</v>
      </c>
      <c r="D133" s="53"/>
      <c r="E133" s="53"/>
    </row>
    <row r="134" spans="1:6" x14ac:dyDescent="0.25">
      <c r="A134" s="147">
        <v>43053.628472222219</v>
      </c>
      <c r="B134" s="150">
        <v>14.41</v>
      </c>
      <c r="C134" s="150">
        <v>14.48</v>
      </c>
      <c r="D134" s="53"/>
      <c r="E134" s="53"/>
    </row>
    <row r="135" spans="1:6" x14ac:dyDescent="0.25">
      <c r="A135" s="147">
        <v>43053.629166666666</v>
      </c>
      <c r="B135" s="150">
        <v>14.43</v>
      </c>
      <c r="C135" s="150">
        <v>14.34</v>
      </c>
      <c r="D135" s="54"/>
      <c r="E135" s="53"/>
    </row>
    <row r="136" spans="1:6" x14ac:dyDescent="0.25">
      <c r="A136" s="147">
        <v>43053.629861111112</v>
      </c>
      <c r="B136" s="150">
        <v>14.34</v>
      </c>
      <c r="C136" s="150">
        <v>14.1</v>
      </c>
      <c r="D136" s="54"/>
      <c r="E136" s="53"/>
    </row>
    <row r="137" spans="1:6" x14ac:dyDescent="0.25">
      <c r="A137" s="147">
        <v>43053.630555555552</v>
      </c>
      <c r="B137" s="150">
        <v>14.09</v>
      </c>
      <c r="C137" s="150">
        <v>14.03</v>
      </c>
      <c r="D137" s="54"/>
      <c r="E137" s="53"/>
    </row>
    <row r="138" spans="1:6" x14ac:dyDescent="0.25">
      <c r="A138" s="147">
        <v>43053.631249999999</v>
      </c>
      <c r="B138" s="150">
        <v>14.02</v>
      </c>
      <c r="C138" s="150">
        <v>14.03</v>
      </c>
      <c r="D138" s="54"/>
    </row>
    <row r="139" spans="1:6" x14ac:dyDescent="0.25">
      <c r="A139" s="147">
        <v>43053.631944444445</v>
      </c>
      <c r="B139" s="150">
        <v>14.03</v>
      </c>
      <c r="C139" s="150">
        <v>14.03</v>
      </c>
      <c r="D139" s="54"/>
    </row>
    <row r="140" spans="1:6" x14ac:dyDescent="0.25">
      <c r="A140" s="147">
        <v>43053.632638888885</v>
      </c>
      <c r="B140" s="150">
        <v>14.03</v>
      </c>
      <c r="C140" s="150">
        <v>14.03</v>
      </c>
    </row>
    <row r="141" spans="1:6" x14ac:dyDescent="0.25">
      <c r="A141" s="147">
        <v>43053.633333333331</v>
      </c>
      <c r="B141" s="150">
        <v>14.03</v>
      </c>
      <c r="C141" s="150">
        <v>14.11</v>
      </c>
    </row>
    <row r="142" spans="1:6" x14ac:dyDescent="0.25">
      <c r="A142" s="147">
        <v>43053.634027777778</v>
      </c>
      <c r="B142" s="150">
        <v>14.07</v>
      </c>
      <c r="C142" s="150">
        <v>14.12</v>
      </c>
    </row>
    <row r="143" spans="1:6" x14ac:dyDescent="0.25">
      <c r="A143" s="147">
        <v>43053.634722222225</v>
      </c>
      <c r="B143" s="150">
        <v>14.07</v>
      </c>
      <c r="C143" s="150">
        <v>14.18</v>
      </c>
    </row>
    <row r="144" spans="1:6" x14ac:dyDescent="0.25">
      <c r="A144" s="147">
        <v>43053.635416666664</v>
      </c>
      <c r="B144" s="150">
        <v>14.15</v>
      </c>
      <c r="C144" s="150">
        <v>14.32</v>
      </c>
    </row>
    <row r="145" spans="1:6" x14ac:dyDescent="0.25">
      <c r="A145" s="147">
        <v>43053.636111111111</v>
      </c>
      <c r="B145" s="150">
        <v>14.29</v>
      </c>
      <c r="C145" s="150">
        <v>14.25</v>
      </c>
    </row>
    <row r="146" spans="1:6" x14ac:dyDescent="0.25">
      <c r="A146" s="147">
        <v>43053.636805555558</v>
      </c>
      <c r="B146" s="150">
        <v>14.22</v>
      </c>
      <c r="C146" s="150">
        <v>14.22</v>
      </c>
    </row>
    <row r="147" spans="1:6" x14ac:dyDescent="0.25">
      <c r="A147" s="147">
        <v>43053.637499999997</v>
      </c>
      <c r="B147" s="150">
        <v>14.19</v>
      </c>
      <c r="C147" s="150">
        <v>14.22</v>
      </c>
    </row>
    <row r="148" spans="1:6" x14ac:dyDescent="0.25">
      <c r="A148" s="147">
        <v>43053.638194444444</v>
      </c>
      <c r="B148" s="150">
        <v>14.21</v>
      </c>
      <c r="C148" s="150">
        <v>14.24</v>
      </c>
    </row>
    <row r="149" spans="1:6" x14ac:dyDescent="0.25">
      <c r="A149" s="147">
        <v>43053.638888888891</v>
      </c>
      <c r="B149" s="150">
        <v>14.22</v>
      </c>
      <c r="C149" s="150">
        <v>14.38</v>
      </c>
    </row>
    <row r="150" spans="1:6" x14ac:dyDescent="0.25">
      <c r="A150" s="146">
        <v>43053.63958333333</v>
      </c>
      <c r="B150" s="151">
        <v>14.32</v>
      </c>
      <c r="C150" s="151">
        <v>14.37</v>
      </c>
      <c r="D150" s="51" t="s">
        <v>8</v>
      </c>
    </row>
    <row r="151" spans="1:6" x14ac:dyDescent="0.25">
      <c r="A151" s="146">
        <v>43053.640277777777</v>
      </c>
      <c r="B151" s="151">
        <v>14.32</v>
      </c>
      <c r="C151" s="151">
        <v>14.42</v>
      </c>
      <c r="D151" s="51" t="s">
        <v>9</v>
      </c>
      <c r="E151" s="53"/>
    </row>
    <row r="152" spans="1:6" x14ac:dyDescent="0.25">
      <c r="A152" s="147">
        <v>43053.640972222223</v>
      </c>
      <c r="B152" s="152">
        <v>14.33</v>
      </c>
      <c r="C152" s="152">
        <v>14.34</v>
      </c>
      <c r="E152" s="53"/>
      <c r="F152" s="48"/>
    </row>
    <row r="153" spans="1:6" x14ac:dyDescent="0.25">
      <c r="A153" s="147">
        <v>43053.641666666663</v>
      </c>
      <c r="B153" s="150">
        <v>14.32</v>
      </c>
      <c r="C153" s="150">
        <v>14.32</v>
      </c>
      <c r="D153" s="54"/>
      <c r="E153" s="53"/>
      <c r="F153" s="48"/>
    </row>
    <row r="154" spans="1:6" x14ac:dyDescent="0.25">
      <c r="A154" s="147">
        <v>43053.642361111109</v>
      </c>
      <c r="B154" s="150">
        <v>14.26</v>
      </c>
      <c r="C154" s="150">
        <v>14.22</v>
      </c>
      <c r="D154" s="53"/>
      <c r="E154" s="53"/>
      <c r="F154" s="48"/>
    </row>
    <row r="155" spans="1:6" x14ac:dyDescent="0.25">
      <c r="A155" s="147">
        <v>43053.643055555556</v>
      </c>
      <c r="B155" s="150">
        <v>14.21</v>
      </c>
      <c r="C155" s="150">
        <v>14.22</v>
      </c>
      <c r="D155" s="53"/>
      <c r="E155" s="53"/>
    </row>
    <row r="156" spans="1:6" x14ac:dyDescent="0.25">
      <c r="A156" s="147">
        <v>43053.643749999996</v>
      </c>
      <c r="B156" s="150">
        <v>14.23</v>
      </c>
      <c r="C156" s="150">
        <v>14.25</v>
      </c>
      <c r="D156" s="53"/>
      <c r="E156" s="53"/>
    </row>
    <row r="157" spans="1:6" x14ac:dyDescent="0.25">
      <c r="A157" s="147">
        <v>43053.644444444442</v>
      </c>
      <c r="B157" s="150">
        <v>14.23</v>
      </c>
      <c r="C157" s="150">
        <v>14.51</v>
      </c>
      <c r="D157" s="54"/>
      <c r="E157" s="53"/>
    </row>
    <row r="158" spans="1:6" x14ac:dyDescent="0.25">
      <c r="A158" s="147">
        <v>43053.645138888889</v>
      </c>
      <c r="B158" s="150">
        <v>14.46</v>
      </c>
      <c r="C158" s="150">
        <v>14.88</v>
      </c>
      <c r="D158" s="54"/>
      <c r="E158" s="53"/>
    </row>
    <row r="159" spans="1:6" x14ac:dyDescent="0.25">
      <c r="A159" s="147">
        <v>43053.645833333336</v>
      </c>
      <c r="B159" s="150">
        <v>14.8</v>
      </c>
      <c r="C159" s="150">
        <v>15.16</v>
      </c>
      <c r="D159" s="54"/>
      <c r="E159" s="53"/>
    </row>
    <row r="160" spans="1:6" x14ac:dyDescent="0.25">
      <c r="A160" s="147">
        <v>43053.646527777775</v>
      </c>
      <c r="B160" s="150">
        <v>15.09</v>
      </c>
      <c r="C160" s="150">
        <v>14.89</v>
      </c>
      <c r="D160" s="54"/>
    </row>
    <row r="161" spans="1:6" x14ac:dyDescent="0.25">
      <c r="A161" s="147">
        <v>43053.647222222222</v>
      </c>
      <c r="B161" s="150">
        <v>14.84</v>
      </c>
      <c r="C161" s="150">
        <v>14.75</v>
      </c>
      <c r="D161" s="54"/>
    </row>
    <row r="162" spans="1:6" x14ac:dyDescent="0.25">
      <c r="A162" s="147">
        <v>43053.647916666669</v>
      </c>
      <c r="B162" s="150">
        <v>14.69</v>
      </c>
      <c r="C162" s="150">
        <v>14.66</v>
      </c>
    </row>
    <row r="163" spans="1:6" x14ac:dyDescent="0.25">
      <c r="A163" s="147">
        <v>43053.648611111108</v>
      </c>
      <c r="B163" s="150">
        <v>14.61</v>
      </c>
      <c r="C163" s="150">
        <v>14.54</v>
      </c>
    </row>
    <row r="164" spans="1:6" x14ac:dyDescent="0.25">
      <c r="A164" s="147">
        <v>43053.649305555555</v>
      </c>
      <c r="B164" s="150">
        <v>14.5</v>
      </c>
      <c r="C164" s="150">
        <v>14.52</v>
      </c>
    </row>
    <row r="165" spans="1:6" x14ac:dyDescent="0.25">
      <c r="A165" s="147">
        <v>43053.65</v>
      </c>
      <c r="B165" s="150">
        <v>14.49</v>
      </c>
      <c r="C165" s="150">
        <v>14.5</v>
      </c>
    </row>
    <row r="166" spans="1:6" x14ac:dyDescent="0.25">
      <c r="A166" s="147">
        <v>43053.650694444441</v>
      </c>
      <c r="B166" s="150">
        <v>14.46</v>
      </c>
      <c r="C166" s="150">
        <v>14.42</v>
      </c>
    </row>
    <row r="167" spans="1:6" x14ac:dyDescent="0.25">
      <c r="A167" s="147">
        <v>43053.651388888888</v>
      </c>
      <c r="B167" s="150">
        <v>14.4</v>
      </c>
      <c r="C167" s="150">
        <v>14.46</v>
      </c>
    </row>
    <row r="168" spans="1:6" x14ac:dyDescent="0.25">
      <c r="A168" s="147">
        <v>43053.652083333334</v>
      </c>
      <c r="B168" s="150">
        <v>14.42</v>
      </c>
      <c r="C168" s="150">
        <v>14.6</v>
      </c>
    </row>
    <row r="169" spans="1:6" x14ac:dyDescent="0.25">
      <c r="A169" s="147">
        <v>43053.652777777774</v>
      </c>
      <c r="B169" s="150">
        <v>14.54</v>
      </c>
      <c r="C169" s="150">
        <v>14.71</v>
      </c>
    </row>
    <row r="170" spans="1:6" x14ac:dyDescent="0.25">
      <c r="A170" s="147">
        <v>43053.65347222222</v>
      </c>
      <c r="B170" s="150">
        <v>14.63</v>
      </c>
      <c r="C170" s="150">
        <v>14.61</v>
      </c>
    </row>
    <row r="171" spans="1:6" x14ac:dyDescent="0.25">
      <c r="A171" s="146">
        <v>43053.654166666667</v>
      </c>
      <c r="B171" s="151">
        <v>14.55</v>
      </c>
      <c r="C171" s="151">
        <v>14.59</v>
      </c>
      <c r="D171" s="51" t="s">
        <v>10</v>
      </c>
    </row>
    <row r="172" spans="1:6" x14ac:dyDescent="0.25">
      <c r="A172" s="146">
        <v>43053.654861111107</v>
      </c>
      <c r="B172" s="151">
        <v>14.53</v>
      </c>
      <c r="C172" s="151">
        <v>14.58</v>
      </c>
      <c r="D172" s="51" t="s">
        <v>49</v>
      </c>
    </row>
    <row r="173" spans="1:6" x14ac:dyDescent="0.25">
      <c r="A173" s="147">
        <v>43053.655555555553</v>
      </c>
      <c r="B173" s="152">
        <v>14.52</v>
      </c>
      <c r="C173" s="152">
        <v>14.52</v>
      </c>
      <c r="E173" s="53"/>
    </row>
    <row r="174" spans="1:6" x14ac:dyDescent="0.25">
      <c r="A174" s="147">
        <v>43053.65625</v>
      </c>
      <c r="B174" s="150">
        <v>14.49</v>
      </c>
      <c r="C174" s="150">
        <v>14.53</v>
      </c>
      <c r="E174" s="53"/>
      <c r="F174" s="48"/>
    </row>
    <row r="175" spans="1:6" x14ac:dyDescent="0.25">
      <c r="A175" s="147">
        <v>43053.656944444447</v>
      </c>
      <c r="B175" s="150">
        <v>14.49</v>
      </c>
      <c r="C175" s="150">
        <v>14.52</v>
      </c>
      <c r="D175" s="54"/>
      <c r="E175" s="53"/>
      <c r="F175" s="48"/>
    </row>
    <row r="176" spans="1:6" x14ac:dyDescent="0.25">
      <c r="A176" s="147">
        <v>43053.657638888886</v>
      </c>
      <c r="B176" s="150">
        <v>14.47</v>
      </c>
      <c r="C176" s="150">
        <v>14.52</v>
      </c>
      <c r="D176" s="53"/>
      <c r="E176" s="53"/>
      <c r="F176" s="48"/>
    </row>
    <row r="177" spans="1:5" x14ac:dyDescent="0.25">
      <c r="A177" s="147">
        <v>43053.658333333333</v>
      </c>
      <c r="B177" s="150">
        <v>14.47</v>
      </c>
      <c r="C177" s="150">
        <v>14.51</v>
      </c>
      <c r="D177" s="53"/>
      <c r="E177" s="53"/>
    </row>
    <row r="178" spans="1:5" x14ac:dyDescent="0.25">
      <c r="A178" s="147">
        <v>43053.65902777778</v>
      </c>
      <c r="B178" s="150">
        <v>14.44</v>
      </c>
      <c r="C178" s="150">
        <v>14.49</v>
      </c>
      <c r="D178" s="53"/>
      <c r="E178" s="53"/>
    </row>
    <row r="179" spans="1:5" x14ac:dyDescent="0.25">
      <c r="A179" s="147">
        <v>43053.659722222219</v>
      </c>
      <c r="B179" s="150">
        <v>14.43</v>
      </c>
      <c r="C179" s="150">
        <v>14.52</v>
      </c>
      <c r="D179" s="54"/>
      <c r="E179" s="53"/>
    </row>
    <row r="180" spans="1:5" x14ac:dyDescent="0.25">
      <c r="A180" s="147">
        <v>43053.660416666666</v>
      </c>
      <c r="B180" s="150">
        <v>14.47</v>
      </c>
      <c r="C180" s="150">
        <v>14.52</v>
      </c>
      <c r="D180" s="54"/>
      <c r="E180" s="53"/>
    </row>
    <row r="181" spans="1:5" x14ac:dyDescent="0.25">
      <c r="A181" s="147">
        <v>43053.661111111112</v>
      </c>
      <c r="B181" s="150">
        <v>14.48</v>
      </c>
      <c r="C181" s="150">
        <v>14.59</v>
      </c>
      <c r="D181" s="54"/>
      <c r="E181" s="53"/>
    </row>
    <row r="182" spans="1:5" x14ac:dyDescent="0.25">
      <c r="A182" s="147">
        <v>43053.661805555552</v>
      </c>
      <c r="B182" s="150">
        <v>14.53</v>
      </c>
      <c r="C182" s="150">
        <v>14.71</v>
      </c>
      <c r="D182" s="54"/>
    </row>
    <row r="183" spans="1:5" x14ac:dyDescent="0.25">
      <c r="A183" s="147">
        <v>43053.662499999999</v>
      </c>
      <c r="B183" s="150">
        <v>14.62</v>
      </c>
      <c r="C183" s="150">
        <v>14.71</v>
      </c>
      <c r="D183" s="54"/>
    </row>
    <row r="184" spans="1:5" x14ac:dyDescent="0.25">
      <c r="A184" s="147">
        <v>43053.663194444445</v>
      </c>
      <c r="B184" s="150">
        <v>14.65</v>
      </c>
      <c r="C184" s="150">
        <v>14.71</v>
      </c>
    </row>
    <row r="185" spans="1:5" x14ac:dyDescent="0.25">
      <c r="A185" s="147">
        <v>43053.663888888885</v>
      </c>
      <c r="B185" s="150">
        <v>14.67</v>
      </c>
      <c r="C185" s="150">
        <v>14.76</v>
      </c>
    </row>
    <row r="186" spans="1:5" x14ac:dyDescent="0.25">
      <c r="A186" s="147">
        <v>43053.664583333331</v>
      </c>
      <c r="B186" s="150">
        <v>14.69</v>
      </c>
      <c r="C186" s="150">
        <v>14.8</v>
      </c>
    </row>
    <row r="187" spans="1:5" x14ac:dyDescent="0.25">
      <c r="A187" s="147">
        <v>43053.665277777778</v>
      </c>
      <c r="B187" s="150">
        <v>14.71</v>
      </c>
      <c r="C187" s="150">
        <v>14.74</v>
      </c>
    </row>
    <row r="188" spans="1:5" x14ac:dyDescent="0.25">
      <c r="A188" s="147">
        <v>43053.665972222225</v>
      </c>
      <c r="B188" s="150">
        <v>14.68</v>
      </c>
      <c r="C188" s="150">
        <v>14.72</v>
      </c>
    </row>
    <row r="189" spans="1:5" x14ac:dyDescent="0.25">
      <c r="A189" s="147">
        <v>43053.666666666664</v>
      </c>
      <c r="B189" s="150">
        <v>14.68</v>
      </c>
      <c r="C189" s="150">
        <v>14.8</v>
      </c>
    </row>
    <row r="190" spans="1:5" x14ac:dyDescent="0.25">
      <c r="A190" s="147">
        <v>43053.667361111111</v>
      </c>
      <c r="B190" s="150">
        <v>14.71</v>
      </c>
      <c r="C190" s="150">
        <v>14.81</v>
      </c>
    </row>
    <row r="191" spans="1:5" x14ac:dyDescent="0.25">
      <c r="A191" s="147">
        <v>43053.668055555558</v>
      </c>
      <c r="B191" s="150">
        <v>14.7</v>
      </c>
      <c r="C191" s="150">
        <v>14.77</v>
      </c>
    </row>
    <row r="192" spans="1:5" x14ac:dyDescent="0.25">
      <c r="A192" s="146">
        <v>43053.668749999997</v>
      </c>
      <c r="B192" s="151">
        <v>14.7</v>
      </c>
      <c r="C192" s="151">
        <v>14.71</v>
      </c>
      <c r="D192" s="51" t="s">
        <v>11</v>
      </c>
    </row>
    <row r="193" spans="1:6" x14ac:dyDescent="0.25">
      <c r="A193" s="146">
        <v>43053.669444444444</v>
      </c>
      <c r="B193" s="151">
        <v>14.67</v>
      </c>
      <c r="C193" s="151">
        <v>14.73</v>
      </c>
      <c r="D193" s="51" t="s">
        <v>50</v>
      </c>
    </row>
    <row r="194" spans="1:6" x14ac:dyDescent="0.25">
      <c r="A194" s="147">
        <v>43053.670138888891</v>
      </c>
      <c r="B194" s="152">
        <v>14.67</v>
      </c>
      <c r="C194" s="152">
        <v>14.72</v>
      </c>
    </row>
    <row r="195" spans="1:6" x14ac:dyDescent="0.25">
      <c r="A195" s="147">
        <v>43053.67083333333</v>
      </c>
      <c r="B195" s="150">
        <v>14.67</v>
      </c>
      <c r="C195" s="150">
        <v>14.71</v>
      </c>
      <c r="E195" s="53"/>
    </row>
    <row r="196" spans="1:6" x14ac:dyDescent="0.25">
      <c r="A196" s="147">
        <v>43053.671527777777</v>
      </c>
      <c r="B196" s="150">
        <v>14.64</v>
      </c>
      <c r="C196" s="150">
        <v>14.71</v>
      </c>
      <c r="E196" s="53"/>
      <c r="F196" s="48"/>
    </row>
    <row r="197" spans="1:6" x14ac:dyDescent="0.25">
      <c r="A197" s="147">
        <v>43053.672222222223</v>
      </c>
      <c r="B197" s="150">
        <v>14.62</v>
      </c>
      <c r="C197" s="150">
        <v>14.67</v>
      </c>
      <c r="D197" s="54"/>
      <c r="E197" s="53"/>
      <c r="F197" s="48"/>
    </row>
    <row r="198" spans="1:6" x14ac:dyDescent="0.25">
      <c r="A198" s="147">
        <v>43053.672916666663</v>
      </c>
      <c r="B198" s="150">
        <v>14.6</v>
      </c>
      <c r="C198" s="150">
        <v>14.62</v>
      </c>
      <c r="D198" s="53"/>
      <c r="E198" s="53"/>
      <c r="F198" s="48"/>
    </row>
    <row r="199" spans="1:6" x14ac:dyDescent="0.25">
      <c r="A199" s="147">
        <v>43053.673611111109</v>
      </c>
      <c r="B199" s="150">
        <v>14.54</v>
      </c>
      <c r="C199" s="150">
        <v>14.61</v>
      </c>
      <c r="D199" s="53"/>
      <c r="E199" s="53"/>
    </row>
    <row r="200" spans="1:6" x14ac:dyDescent="0.25">
      <c r="A200" s="147">
        <v>43053.674305555556</v>
      </c>
      <c r="B200" s="150">
        <v>14.53</v>
      </c>
      <c r="C200" s="150">
        <v>14.61</v>
      </c>
      <c r="D200" s="53"/>
      <c r="E200" s="53"/>
    </row>
    <row r="201" spans="1:6" x14ac:dyDescent="0.25">
      <c r="A201" s="147">
        <v>43053.674999999996</v>
      </c>
      <c r="B201" s="150">
        <v>14.56</v>
      </c>
      <c r="C201" s="150">
        <v>14.62</v>
      </c>
      <c r="D201" s="54"/>
      <c r="E201" s="53"/>
    </row>
    <row r="202" spans="1:6" x14ac:dyDescent="0.25">
      <c r="A202" s="147">
        <v>43053.675694444442</v>
      </c>
      <c r="B202" s="150">
        <v>14.52</v>
      </c>
      <c r="C202" s="150">
        <v>14.53</v>
      </c>
      <c r="D202" s="54"/>
      <c r="E202" s="53"/>
    </row>
    <row r="203" spans="1:6" x14ac:dyDescent="0.25">
      <c r="A203" s="147">
        <v>43053.676388888889</v>
      </c>
      <c r="B203" s="150">
        <v>14.48</v>
      </c>
      <c r="C203" s="150">
        <v>14.52</v>
      </c>
      <c r="D203" s="54"/>
      <c r="E203" s="53"/>
    </row>
    <row r="204" spans="1:6" x14ac:dyDescent="0.25">
      <c r="A204" s="147">
        <v>43053.677083333336</v>
      </c>
      <c r="B204" s="150">
        <v>14.47</v>
      </c>
      <c r="C204" s="150">
        <v>14.57</v>
      </c>
      <c r="D204" s="54"/>
    </row>
    <row r="205" spans="1:6" x14ac:dyDescent="0.25">
      <c r="A205" s="147">
        <v>43053.677777777775</v>
      </c>
      <c r="B205" s="150">
        <v>14.48</v>
      </c>
      <c r="C205" s="150">
        <v>14.52</v>
      </c>
      <c r="D205" s="54"/>
    </row>
    <row r="206" spans="1:6" x14ac:dyDescent="0.25">
      <c r="A206" s="147">
        <v>43053.678472222222</v>
      </c>
      <c r="B206" s="150">
        <v>14.46</v>
      </c>
      <c r="C206" s="150">
        <v>14.49</v>
      </c>
    </row>
    <row r="207" spans="1:6" x14ac:dyDescent="0.25">
      <c r="A207" s="147">
        <v>43053.679166666669</v>
      </c>
      <c r="B207" s="150">
        <v>14.43</v>
      </c>
      <c r="C207" s="150">
        <v>14.42</v>
      </c>
    </row>
    <row r="208" spans="1:6" x14ac:dyDescent="0.25">
      <c r="A208" s="147">
        <v>43053.679861111108</v>
      </c>
      <c r="B208" s="150">
        <v>14.39</v>
      </c>
      <c r="C208" s="150">
        <v>14.45</v>
      </c>
    </row>
    <row r="209" spans="1:6" x14ac:dyDescent="0.25">
      <c r="A209" s="147">
        <v>43053.680555555555</v>
      </c>
      <c r="B209" s="150">
        <v>14.4</v>
      </c>
      <c r="C209" s="150">
        <v>14.49</v>
      </c>
    </row>
    <row r="210" spans="1:6" x14ac:dyDescent="0.25">
      <c r="A210" s="147">
        <v>43053.681250000001</v>
      </c>
      <c r="B210" s="150">
        <v>14.41</v>
      </c>
      <c r="C210" s="150">
        <v>14.45</v>
      </c>
    </row>
    <row r="211" spans="1:6" x14ac:dyDescent="0.25">
      <c r="A211" s="147">
        <v>43053.681944444441</v>
      </c>
      <c r="B211" s="150">
        <v>14.39</v>
      </c>
      <c r="C211" s="150">
        <v>14.42</v>
      </c>
    </row>
    <row r="212" spans="1:6" x14ac:dyDescent="0.25">
      <c r="A212" s="147">
        <v>43053.682638888888</v>
      </c>
      <c r="B212" s="150">
        <v>14.35</v>
      </c>
      <c r="C212" s="150">
        <v>14.49</v>
      </c>
    </row>
    <row r="213" spans="1:6" x14ac:dyDescent="0.25">
      <c r="A213" s="146">
        <v>43053.683333333334</v>
      </c>
      <c r="B213" s="151">
        <v>14.42</v>
      </c>
      <c r="C213" s="151">
        <v>14.54</v>
      </c>
      <c r="D213" s="51" t="s">
        <v>12</v>
      </c>
    </row>
    <row r="214" spans="1:6" x14ac:dyDescent="0.25">
      <c r="A214" s="146">
        <v>43053.684027777774</v>
      </c>
      <c r="B214" s="151">
        <v>14.49</v>
      </c>
      <c r="C214" s="151">
        <v>14.52</v>
      </c>
      <c r="D214" s="51" t="s">
        <v>13</v>
      </c>
    </row>
    <row r="215" spans="1:6" x14ac:dyDescent="0.25">
      <c r="A215" s="147">
        <v>43053.68472222222</v>
      </c>
      <c r="B215" s="152">
        <v>14.48</v>
      </c>
      <c r="C215" s="152">
        <v>14.62</v>
      </c>
    </row>
    <row r="216" spans="1:6" x14ac:dyDescent="0.25">
      <c r="A216" s="147">
        <v>43053.685416666667</v>
      </c>
      <c r="B216" s="150">
        <v>14.52</v>
      </c>
      <c r="C216" s="150">
        <v>14.66</v>
      </c>
    </row>
    <row r="217" spans="1:6" x14ac:dyDescent="0.25">
      <c r="A217" s="147">
        <v>43053.686111111107</v>
      </c>
      <c r="B217" s="150">
        <v>14.57</v>
      </c>
      <c r="C217" s="150">
        <v>14.69</v>
      </c>
      <c r="E217" s="53"/>
    </row>
    <row r="218" spans="1:6" x14ac:dyDescent="0.25">
      <c r="A218" s="147">
        <v>43053.686805555553</v>
      </c>
      <c r="B218" s="150">
        <v>14.6</v>
      </c>
      <c r="C218" s="150">
        <v>14.71</v>
      </c>
      <c r="E218" s="53"/>
      <c r="F218" s="48"/>
    </row>
    <row r="219" spans="1:6" x14ac:dyDescent="0.25">
      <c r="A219" s="147">
        <v>43053.6875</v>
      </c>
      <c r="B219" s="150">
        <v>14.62</v>
      </c>
      <c r="C219" s="150">
        <v>14.75</v>
      </c>
      <c r="D219" s="54"/>
      <c r="E219" s="53"/>
      <c r="F219" s="48"/>
    </row>
    <row r="220" spans="1:6" x14ac:dyDescent="0.25">
      <c r="A220" s="147">
        <v>43053.688194444447</v>
      </c>
      <c r="B220" s="150">
        <v>14.66</v>
      </c>
      <c r="C220" s="150">
        <v>14.72</v>
      </c>
      <c r="D220" s="53"/>
      <c r="E220" s="53"/>
      <c r="F220" s="48"/>
    </row>
    <row r="221" spans="1:6" x14ac:dyDescent="0.25">
      <c r="A221" s="147">
        <v>43053.688888888886</v>
      </c>
      <c r="B221" s="150">
        <v>14.66</v>
      </c>
      <c r="C221" s="150">
        <v>14.71</v>
      </c>
      <c r="D221" s="53"/>
      <c r="E221" s="53"/>
    </row>
    <row r="222" spans="1:6" x14ac:dyDescent="0.25">
      <c r="A222" s="147">
        <v>43053.689583333333</v>
      </c>
      <c r="B222" s="150">
        <v>14.67</v>
      </c>
      <c r="C222" s="150">
        <v>14.71</v>
      </c>
      <c r="D222" s="53"/>
      <c r="E222" s="53"/>
    </row>
    <row r="223" spans="1:6" x14ac:dyDescent="0.25">
      <c r="A223" s="147">
        <v>43053.69027777778</v>
      </c>
      <c r="B223" s="150">
        <v>14.65</v>
      </c>
      <c r="C223" s="150">
        <v>14.72</v>
      </c>
      <c r="D223" s="54"/>
      <c r="E223" s="53"/>
    </row>
    <row r="224" spans="1:6" x14ac:dyDescent="0.25">
      <c r="A224" s="147">
        <v>43053.690972222219</v>
      </c>
      <c r="B224" s="150">
        <v>14.66</v>
      </c>
      <c r="C224" s="150">
        <v>14.79</v>
      </c>
      <c r="D224" s="54"/>
      <c r="E224" s="53"/>
    </row>
    <row r="225" spans="1:6" x14ac:dyDescent="0.25">
      <c r="A225" s="147">
        <v>43053.691666666666</v>
      </c>
      <c r="B225" s="150">
        <v>14.67</v>
      </c>
      <c r="C225" s="150">
        <v>14.77</v>
      </c>
      <c r="D225" s="54"/>
    </row>
    <row r="226" spans="1:6" x14ac:dyDescent="0.25">
      <c r="A226" s="147">
        <v>43053.692361111112</v>
      </c>
      <c r="B226" s="150">
        <v>14.68</v>
      </c>
      <c r="C226" s="150">
        <v>14.78</v>
      </c>
      <c r="D226" s="54"/>
    </row>
    <row r="227" spans="1:6" x14ac:dyDescent="0.25">
      <c r="A227" s="147">
        <v>43053.693055555552</v>
      </c>
      <c r="B227" s="150">
        <v>14.67</v>
      </c>
      <c r="C227" s="150">
        <v>14.79</v>
      </c>
    </row>
    <row r="228" spans="1:6" x14ac:dyDescent="0.25">
      <c r="A228" s="147">
        <v>43053.693749999999</v>
      </c>
      <c r="B228" s="150">
        <v>14.68</v>
      </c>
      <c r="C228" s="150">
        <v>14.8</v>
      </c>
    </row>
    <row r="229" spans="1:6" x14ac:dyDescent="0.25">
      <c r="A229" s="147">
        <v>43053.694444444445</v>
      </c>
      <c r="B229" s="150">
        <v>14.67</v>
      </c>
      <c r="C229" s="150">
        <v>14.76</v>
      </c>
    </row>
    <row r="230" spans="1:6" x14ac:dyDescent="0.25">
      <c r="A230" s="147">
        <v>43053.695138888885</v>
      </c>
      <c r="B230" s="150">
        <v>14.67</v>
      </c>
      <c r="C230" s="150">
        <v>14.81</v>
      </c>
    </row>
    <row r="231" spans="1:6" x14ac:dyDescent="0.25">
      <c r="A231" s="147">
        <v>43053.695833333331</v>
      </c>
      <c r="B231" s="150">
        <v>14.7</v>
      </c>
      <c r="C231" s="150">
        <v>14.81</v>
      </c>
    </row>
    <row r="232" spans="1:6" x14ac:dyDescent="0.25">
      <c r="A232" s="147">
        <v>43053.696527777778</v>
      </c>
      <c r="B232" s="150">
        <v>14.69</v>
      </c>
      <c r="C232" s="150">
        <v>14.72</v>
      </c>
    </row>
    <row r="233" spans="1:6" x14ac:dyDescent="0.25">
      <c r="A233" s="147">
        <v>43053.697222222225</v>
      </c>
      <c r="B233" s="150">
        <v>14.67</v>
      </c>
      <c r="C233" s="150">
        <v>14.76</v>
      </c>
    </row>
    <row r="234" spans="1:6" x14ac:dyDescent="0.25">
      <c r="A234" s="146">
        <v>43053.697916666664</v>
      </c>
      <c r="B234" s="151">
        <v>14.67</v>
      </c>
      <c r="C234" s="151">
        <v>14.76</v>
      </c>
      <c r="D234" s="51" t="s">
        <v>14</v>
      </c>
    </row>
    <row r="235" spans="1:6" x14ac:dyDescent="0.25">
      <c r="A235" s="146">
        <v>43053.698611111111</v>
      </c>
      <c r="B235" s="151">
        <v>14.68</v>
      </c>
      <c r="C235" s="151">
        <v>14.76</v>
      </c>
      <c r="D235" s="51" t="s">
        <v>15</v>
      </c>
    </row>
    <row r="236" spans="1:6" x14ac:dyDescent="0.25">
      <c r="A236" s="147">
        <v>43053.699305555558</v>
      </c>
      <c r="B236" s="152">
        <v>14.68</v>
      </c>
      <c r="C236" s="152">
        <v>14.81</v>
      </c>
    </row>
    <row r="237" spans="1:6" x14ac:dyDescent="0.25">
      <c r="A237" s="147">
        <v>43053.7</v>
      </c>
      <c r="B237" s="150">
        <v>14.69</v>
      </c>
      <c r="C237" s="150">
        <v>14.75</v>
      </c>
    </row>
    <row r="238" spans="1:6" x14ac:dyDescent="0.25">
      <c r="A238" s="147">
        <v>43053.700694444444</v>
      </c>
      <c r="B238" s="150">
        <v>14.68</v>
      </c>
      <c r="C238" s="150">
        <v>14.75</v>
      </c>
      <c r="E238" s="53"/>
    </row>
    <row r="239" spans="1:6" x14ac:dyDescent="0.25">
      <c r="A239" s="147">
        <v>43053.701388888891</v>
      </c>
      <c r="B239" s="150">
        <v>14.67</v>
      </c>
      <c r="C239" s="150">
        <v>14.8</v>
      </c>
      <c r="E239" s="53"/>
    </row>
    <row r="240" spans="1:6" x14ac:dyDescent="0.25">
      <c r="A240" s="147">
        <v>43053.70208333333</v>
      </c>
      <c r="B240" s="150">
        <v>14.68</v>
      </c>
      <c r="C240" s="150">
        <v>14.81</v>
      </c>
      <c r="D240" s="54"/>
      <c r="F240" s="48"/>
    </row>
    <row r="241" spans="1:6" x14ac:dyDescent="0.25">
      <c r="A241" s="147">
        <v>43053.702777777777</v>
      </c>
      <c r="B241" s="150">
        <v>14.68</v>
      </c>
      <c r="C241" s="150">
        <v>14.74</v>
      </c>
      <c r="D241" s="54"/>
      <c r="F241" s="48"/>
    </row>
    <row r="242" spans="1:6" x14ac:dyDescent="0.25">
      <c r="A242" s="147">
        <v>43053.703472222223</v>
      </c>
      <c r="B242" s="150">
        <v>14.68</v>
      </c>
      <c r="C242" s="150">
        <v>14.71</v>
      </c>
      <c r="D242" s="48"/>
      <c r="F242" s="48"/>
    </row>
    <row r="243" spans="1:6" x14ac:dyDescent="0.25">
      <c r="A243" s="147">
        <v>43053.704166666663</v>
      </c>
      <c r="B243" s="150">
        <v>14.67</v>
      </c>
      <c r="C243" s="150">
        <v>14.77</v>
      </c>
      <c r="D243" s="48"/>
      <c r="E243" s="53"/>
    </row>
    <row r="244" spans="1:6" x14ac:dyDescent="0.25">
      <c r="A244" s="147">
        <v>43053.704861111109</v>
      </c>
      <c r="B244" s="150">
        <v>14.67</v>
      </c>
      <c r="C244" s="150">
        <v>14.72</v>
      </c>
      <c r="D244" s="48"/>
    </row>
    <row r="245" spans="1:6" x14ac:dyDescent="0.25">
      <c r="A245" s="147">
        <v>43053.705555555556</v>
      </c>
      <c r="B245" s="150">
        <v>14.67</v>
      </c>
      <c r="C245" s="150">
        <v>14.79</v>
      </c>
      <c r="D245" s="54"/>
    </row>
    <row r="246" spans="1:6" x14ac:dyDescent="0.25">
      <c r="A246" s="147">
        <v>43053.706249999996</v>
      </c>
      <c r="B246" s="150">
        <v>14.67</v>
      </c>
      <c r="C246" s="150">
        <v>14.75</v>
      </c>
    </row>
    <row r="247" spans="1:6" x14ac:dyDescent="0.25">
      <c r="A247" s="147">
        <v>43053.706944444442</v>
      </c>
      <c r="B247" s="150">
        <v>14.66</v>
      </c>
      <c r="C247" s="150">
        <v>14.8</v>
      </c>
    </row>
    <row r="248" spans="1:6" x14ac:dyDescent="0.25">
      <c r="A248" s="147">
        <v>43053.707638888889</v>
      </c>
      <c r="B248" s="150">
        <v>14.67</v>
      </c>
      <c r="C248" s="150">
        <v>14.81</v>
      </c>
    </row>
    <row r="249" spans="1:6" x14ac:dyDescent="0.25">
      <c r="A249" s="147">
        <v>43053.708333333336</v>
      </c>
      <c r="B249" s="150">
        <v>14.67</v>
      </c>
      <c r="C249" s="150">
        <v>14.81</v>
      </c>
    </row>
    <row r="250" spans="1:6" x14ac:dyDescent="0.25">
      <c r="A250" s="147">
        <v>43053.709027777775</v>
      </c>
      <c r="B250" s="150">
        <v>14.67</v>
      </c>
      <c r="C250" s="150">
        <v>14.97</v>
      </c>
    </row>
    <row r="251" spans="1:6" x14ac:dyDescent="0.25">
      <c r="A251" s="147">
        <v>43053.709722222222</v>
      </c>
      <c r="B251" s="150">
        <v>14.83</v>
      </c>
      <c r="C251" s="150">
        <v>15.16</v>
      </c>
    </row>
    <row r="252" spans="1:6" x14ac:dyDescent="0.25">
      <c r="A252" s="147">
        <v>43053.710416666669</v>
      </c>
      <c r="B252" s="150">
        <v>15.01</v>
      </c>
      <c r="C252" s="150">
        <v>15.05</v>
      </c>
    </row>
    <row r="253" spans="1:6" x14ac:dyDescent="0.25">
      <c r="A253" s="147">
        <v>43053.711111111108</v>
      </c>
      <c r="B253" s="150">
        <v>14.94</v>
      </c>
      <c r="C253" s="150">
        <v>14.97</v>
      </c>
    </row>
    <row r="254" spans="1:6" x14ac:dyDescent="0.25">
      <c r="A254" s="147">
        <v>43053.711805555555</v>
      </c>
      <c r="B254" s="150">
        <v>14.88</v>
      </c>
      <c r="C254" s="150">
        <v>14.96</v>
      </c>
    </row>
    <row r="255" spans="1:6" x14ac:dyDescent="0.25">
      <c r="A255" s="146">
        <v>43053.712500000001</v>
      </c>
      <c r="B255" s="151">
        <v>14.85</v>
      </c>
      <c r="C255" s="151">
        <v>14.89</v>
      </c>
      <c r="D255" s="57" t="s">
        <v>16</v>
      </c>
    </row>
    <row r="263" spans="4:5" x14ac:dyDescent="0.25">
      <c r="D263" s="54"/>
      <c r="E263" s="53"/>
    </row>
  </sheetData>
  <sortState ref="Y10:Y20">
    <sortCondition ref="Y9"/>
  </sortState>
  <mergeCells count="1">
    <mergeCell ref="F1:H1"/>
  </mergeCells>
  <pageMargins left="0.7" right="0.7" top="0.75" bottom="0.75" header="0.3" footer="0.3"/>
  <pageSetup orientation="portrait" r:id="rId1"/>
  <ignoredErrors>
    <ignoredError sqref="M4:M1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A7EE9-4CFD-4345-B0B1-1E72B50FEEAB}">
  <dimension ref="A1:P20"/>
  <sheetViews>
    <sheetView workbookViewId="0">
      <selection activeCell="J20" sqref="J20"/>
    </sheetView>
  </sheetViews>
  <sheetFormatPr baseColWidth="10" defaultRowHeight="15" x14ac:dyDescent="0.25"/>
  <cols>
    <col min="6" max="6" width="12.85546875" bestFit="1" customWidth="1"/>
    <col min="7" max="7" width="13.7109375" bestFit="1" customWidth="1"/>
    <col min="8" max="8" width="12.5703125" bestFit="1" customWidth="1"/>
    <col min="10" max="10" width="12.85546875" customWidth="1"/>
    <col min="11" max="11" width="12.28515625" customWidth="1"/>
  </cols>
  <sheetData>
    <row r="1" spans="1:16" ht="15" customHeight="1" x14ac:dyDescent="0.25">
      <c r="A1" s="193" t="s">
        <v>57</v>
      </c>
      <c r="B1" s="193" t="s">
        <v>58</v>
      </c>
      <c r="C1" s="193" t="s">
        <v>59</v>
      </c>
      <c r="D1" s="193" t="s">
        <v>60</v>
      </c>
      <c r="E1" s="193" t="s">
        <v>72</v>
      </c>
      <c r="F1" s="193" t="s">
        <v>66</v>
      </c>
      <c r="G1" s="193" t="s">
        <v>70</v>
      </c>
      <c r="H1" s="193" t="s">
        <v>71</v>
      </c>
      <c r="I1" s="58"/>
      <c r="J1" s="65" t="s">
        <v>67</v>
      </c>
      <c r="K1" s="65"/>
      <c r="L1" s="65"/>
      <c r="P1" s="66"/>
    </row>
    <row r="2" spans="1:16" ht="17.25" customHeight="1" x14ac:dyDescent="0.25">
      <c r="A2" s="193"/>
      <c r="B2" s="193"/>
      <c r="C2" s="193"/>
      <c r="D2" s="193"/>
      <c r="E2" s="193"/>
      <c r="F2" s="193"/>
      <c r="G2" s="193"/>
      <c r="H2" s="193"/>
      <c r="I2" s="58"/>
      <c r="J2" s="63" t="s">
        <v>64</v>
      </c>
      <c r="K2" s="64">
        <f>12-3</f>
        <v>9</v>
      </c>
    </row>
    <row r="3" spans="1:16" x14ac:dyDescent="0.25">
      <c r="A3" s="62"/>
      <c r="B3" s="69">
        <v>1</v>
      </c>
      <c r="C3" s="72">
        <f>' 12 corridas ER'!A4</f>
        <v>0.51597222222222217</v>
      </c>
      <c r="D3" s="72">
        <f>' 12 corridas ER'!A24</f>
        <v>0.52986111111110901</v>
      </c>
      <c r="E3" s="112">
        <f>' 12 corridas ER'!N2</f>
        <v>13.813484542807378</v>
      </c>
      <c r="F3" s="71">
        <f>' 12 corridas ER'!O2</f>
        <v>13.725238095238094</v>
      </c>
      <c r="G3" s="166">
        <f>E3-F3</f>
        <v>8.824644756928457E-2</v>
      </c>
      <c r="H3" s="166">
        <f>G3^2</f>
        <v>7.7874355085984902E-3</v>
      </c>
      <c r="I3" s="58"/>
      <c r="J3" s="64" t="s">
        <v>65</v>
      </c>
      <c r="K3" s="64"/>
    </row>
    <row r="4" spans="1:16" x14ac:dyDescent="0.25">
      <c r="A4" s="62"/>
      <c r="B4" s="69">
        <v>2</v>
      </c>
      <c r="C4" s="72">
        <f>' 12 corridas ER'!A25</f>
        <v>0.530555555555553</v>
      </c>
      <c r="D4" s="72">
        <f>' 12 corridas ER'!A45</f>
        <v>0.54444444444443996</v>
      </c>
      <c r="E4" s="112">
        <f>' 12 corridas ER'!N3</f>
        <v>14.02202685254302</v>
      </c>
      <c r="F4" s="71">
        <f>' 12 corridas ER'!O3</f>
        <v>13.97904761904762</v>
      </c>
      <c r="G4" s="166">
        <f t="shared" ref="G4:G14" si="0">E4-F4</f>
        <v>4.2979233495399782E-2</v>
      </c>
      <c r="H4" s="166">
        <f t="shared" ref="H4:H14" si="1">G4^2</f>
        <v>1.8472145118520946E-3</v>
      </c>
      <c r="I4" s="58"/>
      <c r="J4" s="59">
        <v>8</v>
      </c>
      <c r="K4" s="59">
        <v>2.306</v>
      </c>
    </row>
    <row r="5" spans="1:16" x14ac:dyDescent="0.25">
      <c r="A5" s="70"/>
      <c r="B5" s="70">
        <v>3</v>
      </c>
      <c r="C5" s="73">
        <f>' 12 corridas ER'!A46</f>
        <v>0.54513888888888395</v>
      </c>
      <c r="D5" s="73">
        <f>' 12 corridas ER'!A66</f>
        <v>0.55902777777777102</v>
      </c>
      <c r="E5" s="112">
        <f>' 12 corridas ER'!N4</f>
        <v>14.214118028796038</v>
      </c>
      <c r="F5" s="71">
        <f>' 12 corridas ER'!O4</f>
        <v>14.153809523809525</v>
      </c>
      <c r="G5" s="167">
        <f t="shared" si="0"/>
        <v>6.0308504986513967E-2</v>
      </c>
      <c r="H5" s="167">
        <f t="shared" si="1"/>
        <v>3.6371157737083801E-3</v>
      </c>
      <c r="I5" s="58"/>
      <c r="J5" s="59">
        <v>9</v>
      </c>
      <c r="K5" s="59">
        <v>2.262</v>
      </c>
    </row>
    <row r="6" spans="1:16" s="125" customFormat="1" x14ac:dyDescent="0.25">
      <c r="A6" s="126"/>
      <c r="B6" s="126">
        <v>4</v>
      </c>
      <c r="C6" s="123">
        <f>' 12 corridas ER'!A67</f>
        <v>0.55972222222221502</v>
      </c>
      <c r="D6" s="123">
        <f>' 12 corridas ER'!A87</f>
        <v>0.57361111111110197</v>
      </c>
      <c r="E6" s="129">
        <f>' 12 corridas ER'!N5</f>
        <v>14.552817835791286</v>
      </c>
      <c r="F6" s="124">
        <f>' 12 corridas ER'!O5</f>
        <v>14.588571428571429</v>
      </c>
      <c r="G6" s="168">
        <f t="shared" si="0"/>
        <v>-3.5753592780142895E-2</v>
      </c>
      <c r="H6" s="168">
        <f t="shared" si="1"/>
        <v>1.2783193966882862E-3</v>
      </c>
      <c r="I6" s="128"/>
      <c r="J6" s="127">
        <v>10</v>
      </c>
      <c r="K6" s="127">
        <v>2.2280000000000002</v>
      </c>
    </row>
    <row r="7" spans="1:16" x14ac:dyDescent="0.25">
      <c r="A7" s="160" t="s">
        <v>61</v>
      </c>
      <c r="B7" s="160">
        <v>5</v>
      </c>
      <c r="C7" s="161">
        <f>' 12 corridas ER'!A88</f>
        <v>0.57430555555554597</v>
      </c>
      <c r="D7" s="161">
        <f>' 12 corridas ER'!A108</f>
        <v>0.58819444444443303</v>
      </c>
      <c r="E7" s="113">
        <f>' 12 corridas ER'!N6</f>
        <v>14.667491913302529</v>
      </c>
      <c r="F7" s="78">
        <f>' 12 corridas ER'!O6</f>
        <v>14.794285714285717</v>
      </c>
      <c r="G7" s="165">
        <f t="shared" si="0"/>
        <v>-0.12679380098318838</v>
      </c>
      <c r="H7" s="165">
        <f t="shared" si="1"/>
        <v>1.6076667967764382E-2</v>
      </c>
      <c r="I7" s="58"/>
      <c r="J7" s="59">
        <v>11</v>
      </c>
      <c r="K7" s="59">
        <v>2.2010000000000001</v>
      </c>
    </row>
    <row r="8" spans="1:16" x14ac:dyDescent="0.25">
      <c r="A8" s="160" t="s">
        <v>61</v>
      </c>
      <c r="B8" s="160">
        <v>6</v>
      </c>
      <c r="C8" s="161">
        <f>' 12 corridas ER'!A109</f>
        <v>0.58888888888887703</v>
      </c>
      <c r="D8" s="161">
        <f>' 12 corridas ER'!A129</f>
        <v>0.60277777777776398</v>
      </c>
      <c r="E8" s="113">
        <f>' 12 corridas ER'!N7</f>
        <v>14.400886779510561</v>
      </c>
      <c r="F8" s="78">
        <f>' 12 corridas ER'!O7</f>
        <v>14.516190476190477</v>
      </c>
      <c r="G8" s="165">
        <f t="shared" si="0"/>
        <v>-0.11530369667991636</v>
      </c>
      <c r="H8" s="165">
        <f t="shared" si="1"/>
        <v>1.3294942468054155E-2</v>
      </c>
      <c r="I8" s="58"/>
      <c r="J8" s="59">
        <v>12</v>
      </c>
      <c r="K8" s="59">
        <v>2.1789999999999998</v>
      </c>
    </row>
    <row r="9" spans="1:16" x14ac:dyDescent="0.25">
      <c r="A9" s="114"/>
      <c r="B9" s="114">
        <v>7</v>
      </c>
      <c r="C9" s="115">
        <f>' 12 corridas ER'!A130</f>
        <v>43053.625694444447</v>
      </c>
      <c r="D9" s="115">
        <f>' 12 corridas ER'!A150</f>
        <v>43053.63958333333</v>
      </c>
      <c r="E9" s="116">
        <f>' 12 corridas ER'!N8</f>
        <v>14.220408168068809</v>
      </c>
      <c r="F9" s="117">
        <f>' 12 corridas ER'!O8</f>
        <v>14.276666666666669</v>
      </c>
      <c r="G9" s="169">
        <f t="shared" si="0"/>
        <v>-5.6258498597859585E-2</v>
      </c>
      <c r="H9" s="169">
        <f t="shared" si="1"/>
        <v>3.165018664485369E-3</v>
      </c>
      <c r="I9" s="58"/>
      <c r="J9" s="59">
        <v>13</v>
      </c>
      <c r="K9" s="59">
        <v>2.16</v>
      </c>
    </row>
    <row r="10" spans="1:16" x14ac:dyDescent="0.25">
      <c r="A10" s="114"/>
      <c r="B10" s="114">
        <v>8</v>
      </c>
      <c r="C10" s="115">
        <f>' 12 corridas ER'!A151</f>
        <v>43053.640277777777</v>
      </c>
      <c r="D10" s="115">
        <f>' 12 corridas ER'!A171</f>
        <v>43053.654166666667</v>
      </c>
      <c r="E10" s="116">
        <f>' 12 corridas ER'!N9</f>
        <v>14.480723162588017</v>
      </c>
      <c r="F10" s="117">
        <f>' 12 corridas ER'!O9</f>
        <v>14.529523809523807</v>
      </c>
      <c r="G10" s="169">
        <f t="shared" si="0"/>
        <v>-4.8800646935790226E-2</v>
      </c>
      <c r="H10" s="169">
        <f t="shared" si="1"/>
        <v>2.3815031413516518E-3</v>
      </c>
      <c r="I10" s="58"/>
      <c r="J10" s="59">
        <v>14</v>
      </c>
      <c r="K10" s="59">
        <v>2.145</v>
      </c>
    </row>
    <row r="11" spans="1:16" x14ac:dyDescent="0.25">
      <c r="A11" s="62"/>
      <c r="B11" s="69">
        <v>9</v>
      </c>
      <c r="C11" s="72">
        <f>' 12 corridas ER'!A172</f>
        <v>43053.654861111107</v>
      </c>
      <c r="D11" s="72">
        <f>' 12 corridas ER'!A192</f>
        <v>43053.668749999997</v>
      </c>
      <c r="E11" s="112">
        <f>' 12 corridas ER'!N10</f>
        <v>14.565398114336821</v>
      </c>
      <c r="F11" s="71">
        <f>' 12 corridas ER'!O10</f>
        <v>14.631428571428577</v>
      </c>
      <c r="G11" s="166">
        <f t="shared" si="0"/>
        <v>-6.6030457091756034E-2</v>
      </c>
      <c r="H11" s="166">
        <f t="shared" si="1"/>
        <v>4.3600212637462344E-3</v>
      </c>
      <c r="I11" s="58"/>
      <c r="J11" s="59">
        <v>15</v>
      </c>
      <c r="K11" s="59">
        <v>2.1309999999999998</v>
      </c>
    </row>
    <row r="12" spans="1:16" x14ac:dyDescent="0.25">
      <c r="A12" s="170"/>
      <c r="B12" s="126">
        <v>10</v>
      </c>
      <c r="C12" s="123">
        <f>' 12 corridas ER'!A193</f>
        <v>43053.669444444444</v>
      </c>
      <c r="D12" s="123">
        <f>' 12 corridas ER'!A213</f>
        <v>43053.683333333334</v>
      </c>
      <c r="E12" s="129">
        <f>' 12 corridas ER'!N11</f>
        <v>14.496206582336368</v>
      </c>
      <c r="F12" s="124">
        <f>' 12 corridas ER'!O11</f>
        <v>14.587619047619048</v>
      </c>
      <c r="G12" s="168">
        <f t="shared" si="0"/>
        <v>-9.1412465282679989E-2</v>
      </c>
      <c r="H12" s="168">
        <f t="shared" si="1"/>
        <v>8.3562388090571739E-3</v>
      </c>
      <c r="I12" s="58"/>
      <c r="J12" s="59">
        <v>16</v>
      </c>
      <c r="K12" s="59">
        <v>2.12</v>
      </c>
    </row>
    <row r="13" spans="1:16" x14ac:dyDescent="0.25">
      <c r="A13" s="114"/>
      <c r="B13" s="114">
        <v>11</v>
      </c>
      <c r="C13" s="115">
        <f>' 12 corridas ER'!A214</f>
        <v>43053.684027777774</v>
      </c>
      <c r="D13" s="115">
        <f>' 12 corridas ER'!A234</f>
        <v>43053.697916666664</v>
      </c>
      <c r="E13" s="116">
        <f>' 12 corridas ER'!N12</f>
        <v>14.62442865212742</v>
      </c>
      <c r="F13" s="117">
        <f>' 12 corridas ER'!O12</f>
        <v>14.708095238095241</v>
      </c>
      <c r="G13" s="169">
        <f t="shared" si="0"/>
        <v>-8.366658596782095E-2</v>
      </c>
      <c r="H13" s="169">
        <f t="shared" si="1"/>
        <v>7.0000976075107737E-3</v>
      </c>
      <c r="I13" s="58"/>
      <c r="J13" s="59">
        <v>17</v>
      </c>
      <c r="K13" s="59">
        <v>2.11</v>
      </c>
    </row>
    <row r="14" spans="1:16" x14ac:dyDescent="0.25">
      <c r="A14" s="160" t="s">
        <v>61</v>
      </c>
      <c r="B14" s="160">
        <v>12</v>
      </c>
      <c r="C14" s="161">
        <f>' 12 corridas ER'!A236</f>
        <v>43053.699305555558</v>
      </c>
      <c r="D14" s="161">
        <f>' 12 corridas ER'!A255</f>
        <v>43053.712500000001</v>
      </c>
      <c r="E14" s="113">
        <f>' 12 corridas ER'!N13</f>
        <v>14.718780741218954</v>
      </c>
      <c r="F14" s="78">
        <f>' 12 corridas ER'!O13</f>
        <v>14.821428571428577</v>
      </c>
      <c r="G14" s="165">
        <f t="shared" si="0"/>
        <v>-0.10264783020962298</v>
      </c>
      <c r="H14" s="165">
        <f t="shared" si="1"/>
        <v>1.0536577046743588E-2</v>
      </c>
      <c r="I14" s="58"/>
      <c r="J14" s="59">
        <v>18</v>
      </c>
      <c r="K14" s="59">
        <v>2.101</v>
      </c>
    </row>
    <row r="15" spans="1:16" x14ac:dyDescent="0.25">
      <c r="A15" s="194" t="s">
        <v>62</v>
      </c>
      <c r="B15" s="194"/>
      <c r="C15" s="190">
        <f>AVERAGE(E3:E6,E9:E13)</f>
        <v>14.332179104377239</v>
      </c>
      <c r="D15" s="191"/>
      <c r="E15" s="198"/>
      <c r="F15" s="192">
        <f>SUM(H3:H6,H9:H13)</f>
        <v>3.9812964676998457E-2</v>
      </c>
      <c r="G15" s="192"/>
      <c r="H15" s="192"/>
      <c r="I15" s="58"/>
      <c r="J15" s="59">
        <v>19</v>
      </c>
      <c r="K15" s="59">
        <v>2.093</v>
      </c>
    </row>
    <row r="16" spans="1:16" x14ac:dyDescent="0.25">
      <c r="A16" s="194" t="s">
        <v>63</v>
      </c>
      <c r="B16" s="194"/>
      <c r="C16" s="190">
        <f>AVERAGE(F3:F6,F9:F13)</f>
        <v>14.353333333333333</v>
      </c>
      <c r="D16" s="191"/>
      <c r="E16" s="198"/>
      <c r="F16" s="192"/>
      <c r="G16" s="192"/>
      <c r="H16" s="192"/>
      <c r="I16" s="58"/>
      <c r="J16" s="61"/>
      <c r="K16" s="58"/>
      <c r="L16" s="58"/>
      <c r="M16" s="58"/>
      <c r="N16" s="58"/>
    </row>
    <row r="17" spans="1:14" x14ac:dyDescent="0.25">
      <c r="A17" s="195" t="s">
        <v>69</v>
      </c>
      <c r="B17" s="195"/>
      <c r="C17" s="196">
        <f>AVERAGE(G3:G6,G9:G13)</f>
        <v>-2.1154228956094596E-2</v>
      </c>
      <c r="D17" s="197"/>
      <c r="E17" s="198"/>
      <c r="F17" s="192"/>
      <c r="G17" s="192"/>
      <c r="H17" s="192"/>
      <c r="I17" s="58"/>
      <c r="J17" s="61"/>
      <c r="K17" s="58"/>
      <c r="L17" s="58"/>
      <c r="M17" s="58"/>
      <c r="N17" s="58"/>
    </row>
    <row r="18" spans="1:14" ht="27" customHeight="1" x14ac:dyDescent="0.25">
      <c r="A18" s="178"/>
      <c r="B18" s="179"/>
      <c r="C18" s="184">
        <f>(SUM(G3:G6,G9:G13)^2)/K2</f>
        <v>4.0275126245418397E-3</v>
      </c>
      <c r="D18" s="185"/>
      <c r="E18" s="60"/>
      <c r="F18" s="176">
        <f>SQRT((F15-C18)/(K2-1))</f>
        <v>6.6881847362024002E-2</v>
      </c>
      <c r="G18" s="176"/>
      <c r="H18" s="176"/>
      <c r="I18" s="58"/>
      <c r="J18" s="58"/>
      <c r="K18" s="58"/>
      <c r="L18" s="58"/>
      <c r="M18" s="58"/>
      <c r="N18" s="58"/>
    </row>
    <row r="19" spans="1:14" ht="23.25" customHeight="1" x14ac:dyDescent="0.25">
      <c r="A19" s="180"/>
      <c r="B19" s="181"/>
      <c r="C19" s="186"/>
      <c r="D19" s="187"/>
      <c r="E19" s="67"/>
      <c r="F19" s="177">
        <f>K4*(F18/SQRT(K2))</f>
        <v>5.1409846672275786E-2</v>
      </c>
      <c r="G19" s="177"/>
      <c r="H19" s="177"/>
      <c r="I19" s="58"/>
      <c r="J19" s="58"/>
      <c r="K19" s="58"/>
      <c r="L19" s="58"/>
      <c r="M19" s="58"/>
      <c r="N19" s="58"/>
    </row>
    <row r="20" spans="1:14" x14ac:dyDescent="0.25">
      <c r="A20" s="182"/>
      <c r="B20" s="183"/>
      <c r="C20" s="188"/>
      <c r="D20" s="189"/>
      <c r="E20" s="68"/>
      <c r="F20" s="175">
        <f>((ABS(C17)+ABS(F19))/C15)*100</f>
        <v>0.50630176402280902</v>
      </c>
      <c r="G20" s="175"/>
      <c r="H20" s="175"/>
    </row>
  </sheetData>
  <mergeCells count="21">
    <mergeCell ref="C15:D15"/>
    <mergeCell ref="F15:H17"/>
    <mergeCell ref="A1:A2"/>
    <mergeCell ref="B1:B2"/>
    <mergeCell ref="C1:C2"/>
    <mergeCell ref="D1:D2"/>
    <mergeCell ref="G1:G2"/>
    <mergeCell ref="H1:H2"/>
    <mergeCell ref="A16:B16"/>
    <mergeCell ref="C16:D16"/>
    <mergeCell ref="A17:B17"/>
    <mergeCell ref="C17:D17"/>
    <mergeCell ref="E15:E17"/>
    <mergeCell ref="E1:E2"/>
    <mergeCell ref="F1:F2"/>
    <mergeCell ref="A15:B15"/>
    <mergeCell ref="F20:H20"/>
    <mergeCell ref="F18:H18"/>
    <mergeCell ref="F19:H19"/>
    <mergeCell ref="A18:B20"/>
    <mergeCell ref="C18:D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4"/>
  <sheetViews>
    <sheetView view="pageBreakPreview" zoomScale="90" zoomScaleNormal="50" zoomScaleSheetLayoutView="90" workbookViewId="0">
      <selection activeCell="R28" sqref="K1:R28"/>
    </sheetView>
  </sheetViews>
  <sheetFormatPr baseColWidth="10" defaultColWidth="8.42578125" defaultRowHeight="12.75" x14ac:dyDescent="0.2"/>
  <cols>
    <col min="1" max="1" width="8" style="3" bestFit="1" customWidth="1"/>
    <col min="2" max="2" width="7.5703125" style="3" bestFit="1" customWidth="1"/>
    <col min="3" max="6" width="7.140625" style="3" customWidth="1"/>
    <col min="7" max="7" width="8" style="3" bestFit="1" customWidth="1"/>
    <col min="8" max="8" width="7.5703125" style="3" bestFit="1" customWidth="1"/>
    <col min="9" max="9" width="8" style="3" customWidth="1"/>
    <col min="10" max="10" width="7.5703125" style="3" customWidth="1"/>
    <col min="11" max="13" width="7.140625" style="3" customWidth="1"/>
    <col min="14" max="16" width="8.42578125" style="3" bestFit="1" customWidth="1"/>
    <col min="17" max="17" width="10.140625" style="3" bestFit="1" customWidth="1"/>
    <col min="18" max="18" width="8.42578125" style="3" bestFit="1" customWidth="1"/>
    <col min="19" max="19" width="7.140625" style="3" bestFit="1" customWidth="1"/>
    <col min="20" max="20" width="11" style="1" customWidth="1"/>
    <col min="21" max="21" width="22" style="1" customWidth="1"/>
    <col min="22" max="22" width="32.85546875" style="1" customWidth="1"/>
    <col min="23" max="23" width="11.5703125" style="2" customWidth="1"/>
    <col min="24" max="28" width="8" style="1" customWidth="1"/>
    <col min="29" max="220" width="8.42578125" style="1"/>
    <col min="221" max="221" width="8" style="1" bestFit="1" customWidth="1"/>
    <col min="222" max="222" width="6" style="1" bestFit="1" customWidth="1"/>
    <col min="223" max="225" width="7.5703125" style="1" bestFit="1" customWidth="1"/>
    <col min="226" max="226" width="7.140625" style="1" bestFit="1" customWidth="1"/>
    <col min="227" max="238" width="7.140625" style="1" customWidth="1"/>
    <col min="239" max="239" width="8" style="1" bestFit="1" customWidth="1"/>
    <col min="240" max="240" width="6" style="1" bestFit="1" customWidth="1"/>
    <col min="241" max="241" width="6.42578125" style="1" bestFit="1" customWidth="1"/>
    <col min="242" max="243" width="7.5703125" style="1" bestFit="1" customWidth="1"/>
    <col min="244" max="244" width="7.140625" style="1" customWidth="1"/>
    <col min="245" max="245" width="8" style="1" customWidth="1"/>
    <col min="246" max="246" width="6" style="1" customWidth="1"/>
    <col min="247" max="247" width="6.42578125" style="1" customWidth="1"/>
    <col min="248" max="249" width="7.5703125" style="1" customWidth="1"/>
    <col min="250" max="262" width="7.140625" style="1" customWidth="1"/>
    <col min="263" max="263" width="8" style="1" customWidth="1"/>
    <col min="264" max="265" width="10.7109375" style="1" bestFit="1" customWidth="1"/>
    <col min="266" max="266" width="7.5703125" style="1" customWidth="1"/>
    <col min="267" max="267" width="10.7109375" style="1" bestFit="1" customWidth="1"/>
    <col min="268" max="268" width="9.85546875" style="1" bestFit="1" customWidth="1"/>
    <col min="269" max="269" width="7.140625" style="1" bestFit="1" customWidth="1"/>
    <col min="270" max="270" width="11" style="1" customWidth="1"/>
    <col min="271" max="271" width="22" style="1" customWidth="1"/>
    <col min="272" max="273" width="11.7109375" style="1" bestFit="1" customWidth="1"/>
    <col min="274" max="274" width="10.28515625" style="1" customWidth="1"/>
    <col min="275" max="275" width="11.7109375" style="1" bestFit="1" customWidth="1"/>
    <col min="276" max="276" width="12.7109375" style="1" bestFit="1" customWidth="1"/>
    <col min="277" max="277" width="12.5703125" style="1" customWidth="1"/>
    <col min="278" max="278" width="36" style="1" bestFit="1" customWidth="1"/>
    <col min="279" max="279" width="10.7109375" style="1" customWidth="1"/>
    <col min="280" max="284" width="8" style="1" customWidth="1"/>
    <col min="285" max="476" width="8.42578125" style="1"/>
    <col min="477" max="477" width="8" style="1" bestFit="1" customWidth="1"/>
    <col min="478" max="478" width="6" style="1" bestFit="1" customWidth="1"/>
    <col min="479" max="481" width="7.5703125" style="1" bestFit="1" customWidth="1"/>
    <col min="482" max="482" width="7.140625" style="1" bestFit="1" customWidth="1"/>
    <col min="483" max="494" width="7.140625" style="1" customWidth="1"/>
    <col min="495" max="495" width="8" style="1" bestFit="1" customWidth="1"/>
    <col min="496" max="496" width="6" style="1" bestFit="1" customWidth="1"/>
    <col min="497" max="497" width="6.42578125" style="1" bestFit="1" customWidth="1"/>
    <col min="498" max="499" width="7.5703125" style="1" bestFit="1" customWidth="1"/>
    <col min="500" max="500" width="7.140625" style="1" customWidth="1"/>
    <col min="501" max="501" width="8" style="1" customWidth="1"/>
    <col min="502" max="502" width="6" style="1" customWidth="1"/>
    <col min="503" max="503" width="6.42578125" style="1" customWidth="1"/>
    <col min="504" max="505" width="7.5703125" style="1" customWidth="1"/>
    <col min="506" max="518" width="7.140625" style="1" customWidth="1"/>
    <col min="519" max="519" width="8" style="1" customWidth="1"/>
    <col min="520" max="521" width="10.7109375" style="1" bestFit="1" customWidth="1"/>
    <col min="522" max="522" width="7.5703125" style="1" customWidth="1"/>
    <col min="523" max="523" width="10.7109375" style="1" bestFit="1" customWidth="1"/>
    <col min="524" max="524" width="9.85546875" style="1" bestFit="1" customWidth="1"/>
    <col min="525" max="525" width="7.140625" style="1" bestFit="1" customWidth="1"/>
    <col min="526" max="526" width="11" style="1" customWidth="1"/>
    <col min="527" max="527" width="22" style="1" customWidth="1"/>
    <col min="528" max="529" width="11.7109375" style="1" bestFit="1" customWidth="1"/>
    <col min="530" max="530" width="10.28515625" style="1" customWidth="1"/>
    <col min="531" max="531" width="11.7109375" style="1" bestFit="1" customWidth="1"/>
    <col min="532" max="532" width="12.7109375" style="1" bestFit="1" customWidth="1"/>
    <col min="533" max="533" width="12.5703125" style="1" customWidth="1"/>
    <col min="534" max="534" width="36" style="1" bestFit="1" customWidth="1"/>
    <col min="535" max="535" width="10.7109375" style="1" customWidth="1"/>
    <col min="536" max="540" width="8" style="1" customWidth="1"/>
    <col min="541" max="732" width="8.42578125" style="1"/>
    <col min="733" max="733" width="8" style="1" bestFit="1" customWidth="1"/>
    <col min="734" max="734" width="6" style="1" bestFit="1" customWidth="1"/>
    <col min="735" max="737" width="7.5703125" style="1" bestFit="1" customWidth="1"/>
    <col min="738" max="738" width="7.140625" style="1" bestFit="1" customWidth="1"/>
    <col min="739" max="750" width="7.140625" style="1" customWidth="1"/>
    <col min="751" max="751" width="8" style="1" bestFit="1" customWidth="1"/>
    <col min="752" max="752" width="6" style="1" bestFit="1" customWidth="1"/>
    <col min="753" max="753" width="6.42578125" style="1" bestFit="1" customWidth="1"/>
    <col min="754" max="755" width="7.5703125" style="1" bestFit="1" customWidth="1"/>
    <col min="756" max="756" width="7.140625" style="1" customWidth="1"/>
    <col min="757" max="757" width="8" style="1" customWidth="1"/>
    <col min="758" max="758" width="6" style="1" customWidth="1"/>
    <col min="759" max="759" width="6.42578125" style="1" customWidth="1"/>
    <col min="760" max="761" width="7.5703125" style="1" customWidth="1"/>
    <col min="762" max="774" width="7.140625" style="1" customWidth="1"/>
    <col min="775" max="775" width="8" style="1" customWidth="1"/>
    <col min="776" max="777" width="10.7109375" style="1" bestFit="1" customWidth="1"/>
    <col min="778" max="778" width="7.5703125" style="1" customWidth="1"/>
    <col min="779" max="779" width="10.7109375" style="1" bestFit="1" customWidth="1"/>
    <col min="780" max="780" width="9.85546875" style="1" bestFit="1" customWidth="1"/>
    <col min="781" max="781" width="7.140625" style="1" bestFit="1" customWidth="1"/>
    <col min="782" max="782" width="11" style="1" customWidth="1"/>
    <col min="783" max="783" width="22" style="1" customWidth="1"/>
    <col min="784" max="785" width="11.7109375" style="1" bestFit="1" customWidth="1"/>
    <col min="786" max="786" width="10.28515625" style="1" customWidth="1"/>
    <col min="787" max="787" width="11.7109375" style="1" bestFit="1" customWidth="1"/>
    <col min="788" max="788" width="12.7109375" style="1" bestFit="1" customWidth="1"/>
    <col min="789" max="789" width="12.5703125" style="1" customWidth="1"/>
    <col min="790" max="790" width="36" style="1" bestFit="1" customWidth="1"/>
    <col min="791" max="791" width="10.7109375" style="1" customWidth="1"/>
    <col min="792" max="796" width="8" style="1" customWidth="1"/>
    <col min="797" max="988" width="8.42578125" style="1"/>
    <col min="989" max="989" width="8" style="1" bestFit="1" customWidth="1"/>
    <col min="990" max="990" width="6" style="1" bestFit="1" customWidth="1"/>
    <col min="991" max="993" width="7.5703125" style="1" bestFit="1" customWidth="1"/>
    <col min="994" max="994" width="7.140625" style="1" bestFit="1" customWidth="1"/>
    <col min="995" max="1006" width="7.140625" style="1" customWidth="1"/>
    <col min="1007" max="1007" width="8" style="1" bestFit="1" customWidth="1"/>
    <col min="1008" max="1008" width="6" style="1" bestFit="1" customWidth="1"/>
    <col min="1009" max="1009" width="6.42578125" style="1" bestFit="1" customWidth="1"/>
    <col min="1010" max="1011" width="7.5703125" style="1" bestFit="1" customWidth="1"/>
    <col min="1012" max="1012" width="7.140625" style="1" customWidth="1"/>
    <col min="1013" max="1013" width="8" style="1" customWidth="1"/>
    <col min="1014" max="1014" width="6" style="1" customWidth="1"/>
    <col min="1015" max="1015" width="6.42578125" style="1" customWidth="1"/>
    <col min="1016" max="1017" width="7.5703125" style="1" customWidth="1"/>
    <col min="1018" max="1030" width="7.140625" style="1" customWidth="1"/>
    <col min="1031" max="1031" width="8" style="1" customWidth="1"/>
    <col min="1032" max="1033" width="10.7109375" style="1" bestFit="1" customWidth="1"/>
    <col min="1034" max="1034" width="7.5703125" style="1" customWidth="1"/>
    <col min="1035" max="1035" width="10.7109375" style="1" bestFit="1" customWidth="1"/>
    <col min="1036" max="1036" width="9.85546875" style="1" bestFit="1" customWidth="1"/>
    <col min="1037" max="1037" width="7.140625" style="1" bestFit="1" customWidth="1"/>
    <col min="1038" max="1038" width="11" style="1" customWidth="1"/>
    <col min="1039" max="1039" width="22" style="1" customWidth="1"/>
    <col min="1040" max="1041" width="11.7109375" style="1" bestFit="1" customWidth="1"/>
    <col min="1042" max="1042" width="10.28515625" style="1" customWidth="1"/>
    <col min="1043" max="1043" width="11.7109375" style="1" bestFit="1" customWidth="1"/>
    <col min="1044" max="1044" width="12.7109375" style="1" bestFit="1" customWidth="1"/>
    <col min="1045" max="1045" width="12.5703125" style="1" customWidth="1"/>
    <col min="1046" max="1046" width="36" style="1" bestFit="1" customWidth="1"/>
    <col min="1047" max="1047" width="10.7109375" style="1" customWidth="1"/>
    <col min="1048" max="1052" width="8" style="1" customWidth="1"/>
    <col min="1053" max="1244" width="8.42578125" style="1"/>
    <col min="1245" max="1245" width="8" style="1" bestFit="1" customWidth="1"/>
    <col min="1246" max="1246" width="6" style="1" bestFit="1" customWidth="1"/>
    <col min="1247" max="1249" width="7.5703125" style="1" bestFit="1" customWidth="1"/>
    <col min="1250" max="1250" width="7.140625" style="1" bestFit="1" customWidth="1"/>
    <col min="1251" max="1262" width="7.140625" style="1" customWidth="1"/>
    <col min="1263" max="1263" width="8" style="1" bestFit="1" customWidth="1"/>
    <col min="1264" max="1264" width="6" style="1" bestFit="1" customWidth="1"/>
    <col min="1265" max="1265" width="6.42578125" style="1" bestFit="1" customWidth="1"/>
    <col min="1266" max="1267" width="7.5703125" style="1" bestFit="1" customWidth="1"/>
    <col min="1268" max="1268" width="7.140625" style="1" customWidth="1"/>
    <col min="1269" max="1269" width="8" style="1" customWidth="1"/>
    <col min="1270" max="1270" width="6" style="1" customWidth="1"/>
    <col min="1271" max="1271" width="6.42578125" style="1" customWidth="1"/>
    <col min="1272" max="1273" width="7.5703125" style="1" customWidth="1"/>
    <col min="1274" max="1286" width="7.140625" style="1" customWidth="1"/>
    <col min="1287" max="1287" width="8" style="1" customWidth="1"/>
    <col min="1288" max="1289" width="10.7109375" style="1" bestFit="1" customWidth="1"/>
    <col min="1290" max="1290" width="7.5703125" style="1" customWidth="1"/>
    <col min="1291" max="1291" width="10.7109375" style="1" bestFit="1" customWidth="1"/>
    <col min="1292" max="1292" width="9.85546875" style="1" bestFit="1" customWidth="1"/>
    <col min="1293" max="1293" width="7.140625" style="1" bestFit="1" customWidth="1"/>
    <col min="1294" max="1294" width="11" style="1" customWidth="1"/>
    <col min="1295" max="1295" width="22" style="1" customWidth="1"/>
    <col min="1296" max="1297" width="11.7109375" style="1" bestFit="1" customWidth="1"/>
    <col min="1298" max="1298" width="10.28515625" style="1" customWidth="1"/>
    <col min="1299" max="1299" width="11.7109375" style="1" bestFit="1" customWidth="1"/>
    <col min="1300" max="1300" width="12.7109375" style="1" bestFit="1" customWidth="1"/>
    <col min="1301" max="1301" width="12.5703125" style="1" customWidth="1"/>
    <col min="1302" max="1302" width="36" style="1" bestFit="1" customWidth="1"/>
    <col min="1303" max="1303" width="10.7109375" style="1" customWidth="1"/>
    <col min="1304" max="1308" width="8" style="1" customWidth="1"/>
    <col min="1309" max="1500" width="8.42578125" style="1"/>
    <col min="1501" max="1501" width="8" style="1" bestFit="1" customWidth="1"/>
    <col min="1502" max="1502" width="6" style="1" bestFit="1" customWidth="1"/>
    <col min="1503" max="1505" width="7.5703125" style="1" bestFit="1" customWidth="1"/>
    <col min="1506" max="1506" width="7.140625" style="1" bestFit="1" customWidth="1"/>
    <col min="1507" max="1518" width="7.140625" style="1" customWidth="1"/>
    <col min="1519" max="1519" width="8" style="1" bestFit="1" customWidth="1"/>
    <col min="1520" max="1520" width="6" style="1" bestFit="1" customWidth="1"/>
    <col min="1521" max="1521" width="6.42578125" style="1" bestFit="1" customWidth="1"/>
    <col min="1522" max="1523" width="7.5703125" style="1" bestFit="1" customWidth="1"/>
    <col min="1524" max="1524" width="7.140625" style="1" customWidth="1"/>
    <col min="1525" max="1525" width="8" style="1" customWidth="1"/>
    <col min="1526" max="1526" width="6" style="1" customWidth="1"/>
    <col min="1527" max="1527" width="6.42578125" style="1" customWidth="1"/>
    <col min="1528" max="1529" width="7.5703125" style="1" customWidth="1"/>
    <col min="1530" max="1542" width="7.140625" style="1" customWidth="1"/>
    <col min="1543" max="1543" width="8" style="1" customWidth="1"/>
    <col min="1544" max="1545" width="10.7109375" style="1" bestFit="1" customWidth="1"/>
    <col min="1546" max="1546" width="7.5703125" style="1" customWidth="1"/>
    <col min="1547" max="1547" width="10.7109375" style="1" bestFit="1" customWidth="1"/>
    <col min="1548" max="1548" width="9.85546875" style="1" bestFit="1" customWidth="1"/>
    <col min="1549" max="1549" width="7.140625" style="1" bestFit="1" customWidth="1"/>
    <col min="1550" max="1550" width="11" style="1" customWidth="1"/>
    <col min="1551" max="1551" width="22" style="1" customWidth="1"/>
    <col min="1552" max="1553" width="11.7109375" style="1" bestFit="1" customWidth="1"/>
    <col min="1554" max="1554" width="10.28515625" style="1" customWidth="1"/>
    <col min="1555" max="1555" width="11.7109375" style="1" bestFit="1" customWidth="1"/>
    <col min="1556" max="1556" width="12.7109375" style="1" bestFit="1" customWidth="1"/>
    <col min="1557" max="1557" width="12.5703125" style="1" customWidth="1"/>
    <col min="1558" max="1558" width="36" style="1" bestFit="1" customWidth="1"/>
    <col min="1559" max="1559" width="10.7109375" style="1" customWidth="1"/>
    <col min="1560" max="1564" width="8" style="1" customWidth="1"/>
    <col min="1565" max="1756" width="8.42578125" style="1"/>
    <col min="1757" max="1757" width="8" style="1" bestFit="1" customWidth="1"/>
    <col min="1758" max="1758" width="6" style="1" bestFit="1" customWidth="1"/>
    <col min="1759" max="1761" width="7.5703125" style="1" bestFit="1" customWidth="1"/>
    <col min="1762" max="1762" width="7.140625" style="1" bestFit="1" customWidth="1"/>
    <col min="1763" max="1774" width="7.140625" style="1" customWidth="1"/>
    <col min="1775" max="1775" width="8" style="1" bestFit="1" customWidth="1"/>
    <col min="1776" max="1776" width="6" style="1" bestFit="1" customWidth="1"/>
    <col min="1777" max="1777" width="6.42578125" style="1" bestFit="1" customWidth="1"/>
    <col min="1778" max="1779" width="7.5703125" style="1" bestFit="1" customWidth="1"/>
    <col min="1780" max="1780" width="7.140625" style="1" customWidth="1"/>
    <col min="1781" max="1781" width="8" style="1" customWidth="1"/>
    <col min="1782" max="1782" width="6" style="1" customWidth="1"/>
    <col min="1783" max="1783" width="6.42578125" style="1" customWidth="1"/>
    <col min="1784" max="1785" width="7.5703125" style="1" customWidth="1"/>
    <col min="1786" max="1798" width="7.140625" style="1" customWidth="1"/>
    <col min="1799" max="1799" width="8" style="1" customWidth="1"/>
    <col min="1800" max="1801" width="10.7109375" style="1" bestFit="1" customWidth="1"/>
    <col min="1802" max="1802" width="7.5703125" style="1" customWidth="1"/>
    <col min="1803" max="1803" width="10.7109375" style="1" bestFit="1" customWidth="1"/>
    <col min="1804" max="1804" width="9.85546875" style="1" bestFit="1" customWidth="1"/>
    <col min="1805" max="1805" width="7.140625" style="1" bestFit="1" customWidth="1"/>
    <col min="1806" max="1806" width="11" style="1" customWidth="1"/>
    <col min="1807" max="1807" width="22" style="1" customWidth="1"/>
    <col min="1808" max="1809" width="11.7109375" style="1" bestFit="1" customWidth="1"/>
    <col min="1810" max="1810" width="10.28515625" style="1" customWidth="1"/>
    <col min="1811" max="1811" width="11.7109375" style="1" bestFit="1" customWidth="1"/>
    <col min="1812" max="1812" width="12.7109375" style="1" bestFit="1" customWidth="1"/>
    <col min="1813" max="1813" width="12.5703125" style="1" customWidth="1"/>
    <col min="1814" max="1814" width="36" style="1" bestFit="1" customWidth="1"/>
    <col min="1815" max="1815" width="10.7109375" style="1" customWidth="1"/>
    <col min="1816" max="1820" width="8" style="1" customWidth="1"/>
    <col min="1821" max="2012" width="8.42578125" style="1"/>
    <col min="2013" max="2013" width="8" style="1" bestFit="1" customWidth="1"/>
    <col min="2014" max="2014" width="6" style="1" bestFit="1" customWidth="1"/>
    <col min="2015" max="2017" width="7.5703125" style="1" bestFit="1" customWidth="1"/>
    <col min="2018" max="2018" width="7.140625" style="1" bestFit="1" customWidth="1"/>
    <col min="2019" max="2030" width="7.140625" style="1" customWidth="1"/>
    <col min="2031" max="2031" width="8" style="1" bestFit="1" customWidth="1"/>
    <col min="2032" max="2032" width="6" style="1" bestFit="1" customWidth="1"/>
    <col min="2033" max="2033" width="6.42578125" style="1" bestFit="1" customWidth="1"/>
    <col min="2034" max="2035" width="7.5703125" style="1" bestFit="1" customWidth="1"/>
    <col min="2036" max="2036" width="7.140625" style="1" customWidth="1"/>
    <col min="2037" max="2037" width="8" style="1" customWidth="1"/>
    <col min="2038" max="2038" width="6" style="1" customWidth="1"/>
    <col min="2039" max="2039" width="6.42578125" style="1" customWidth="1"/>
    <col min="2040" max="2041" width="7.5703125" style="1" customWidth="1"/>
    <col min="2042" max="2054" width="7.140625" style="1" customWidth="1"/>
    <col min="2055" max="2055" width="8" style="1" customWidth="1"/>
    <col min="2056" max="2057" width="10.7109375" style="1" bestFit="1" customWidth="1"/>
    <col min="2058" max="2058" width="7.5703125" style="1" customWidth="1"/>
    <col min="2059" max="2059" width="10.7109375" style="1" bestFit="1" customWidth="1"/>
    <col min="2060" max="2060" width="9.85546875" style="1" bestFit="1" customWidth="1"/>
    <col min="2061" max="2061" width="7.140625" style="1" bestFit="1" customWidth="1"/>
    <col min="2062" max="2062" width="11" style="1" customWidth="1"/>
    <col min="2063" max="2063" width="22" style="1" customWidth="1"/>
    <col min="2064" max="2065" width="11.7109375" style="1" bestFit="1" customWidth="1"/>
    <col min="2066" max="2066" width="10.28515625" style="1" customWidth="1"/>
    <col min="2067" max="2067" width="11.7109375" style="1" bestFit="1" customWidth="1"/>
    <col min="2068" max="2068" width="12.7109375" style="1" bestFit="1" customWidth="1"/>
    <col min="2069" max="2069" width="12.5703125" style="1" customWidth="1"/>
    <col min="2070" max="2070" width="36" style="1" bestFit="1" customWidth="1"/>
    <col min="2071" max="2071" width="10.7109375" style="1" customWidth="1"/>
    <col min="2072" max="2076" width="8" style="1" customWidth="1"/>
    <col min="2077" max="2268" width="8.42578125" style="1"/>
    <col min="2269" max="2269" width="8" style="1" bestFit="1" customWidth="1"/>
    <col min="2270" max="2270" width="6" style="1" bestFit="1" customWidth="1"/>
    <col min="2271" max="2273" width="7.5703125" style="1" bestFit="1" customWidth="1"/>
    <col min="2274" max="2274" width="7.140625" style="1" bestFit="1" customWidth="1"/>
    <col min="2275" max="2286" width="7.140625" style="1" customWidth="1"/>
    <col min="2287" max="2287" width="8" style="1" bestFit="1" customWidth="1"/>
    <col min="2288" max="2288" width="6" style="1" bestFit="1" customWidth="1"/>
    <col min="2289" max="2289" width="6.42578125" style="1" bestFit="1" customWidth="1"/>
    <col min="2290" max="2291" width="7.5703125" style="1" bestFit="1" customWidth="1"/>
    <col min="2292" max="2292" width="7.140625" style="1" customWidth="1"/>
    <col min="2293" max="2293" width="8" style="1" customWidth="1"/>
    <col min="2294" max="2294" width="6" style="1" customWidth="1"/>
    <col min="2295" max="2295" width="6.42578125" style="1" customWidth="1"/>
    <col min="2296" max="2297" width="7.5703125" style="1" customWidth="1"/>
    <col min="2298" max="2310" width="7.140625" style="1" customWidth="1"/>
    <col min="2311" max="2311" width="8" style="1" customWidth="1"/>
    <col min="2312" max="2313" width="10.7109375" style="1" bestFit="1" customWidth="1"/>
    <col min="2314" max="2314" width="7.5703125" style="1" customWidth="1"/>
    <col min="2315" max="2315" width="10.7109375" style="1" bestFit="1" customWidth="1"/>
    <col min="2316" max="2316" width="9.85546875" style="1" bestFit="1" customWidth="1"/>
    <col min="2317" max="2317" width="7.140625" style="1" bestFit="1" customWidth="1"/>
    <col min="2318" max="2318" width="11" style="1" customWidth="1"/>
    <col min="2319" max="2319" width="22" style="1" customWidth="1"/>
    <col min="2320" max="2321" width="11.7109375" style="1" bestFit="1" customWidth="1"/>
    <col min="2322" max="2322" width="10.28515625" style="1" customWidth="1"/>
    <col min="2323" max="2323" width="11.7109375" style="1" bestFit="1" customWidth="1"/>
    <col min="2324" max="2324" width="12.7109375" style="1" bestFit="1" customWidth="1"/>
    <col min="2325" max="2325" width="12.5703125" style="1" customWidth="1"/>
    <col min="2326" max="2326" width="36" style="1" bestFit="1" customWidth="1"/>
    <col min="2327" max="2327" width="10.7109375" style="1" customWidth="1"/>
    <col min="2328" max="2332" width="8" style="1" customWidth="1"/>
    <col min="2333" max="2524" width="8.42578125" style="1"/>
    <col min="2525" max="2525" width="8" style="1" bestFit="1" customWidth="1"/>
    <col min="2526" max="2526" width="6" style="1" bestFit="1" customWidth="1"/>
    <col min="2527" max="2529" width="7.5703125" style="1" bestFit="1" customWidth="1"/>
    <col min="2530" max="2530" width="7.140625" style="1" bestFit="1" customWidth="1"/>
    <col min="2531" max="2542" width="7.140625" style="1" customWidth="1"/>
    <col min="2543" max="2543" width="8" style="1" bestFit="1" customWidth="1"/>
    <col min="2544" max="2544" width="6" style="1" bestFit="1" customWidth="1"/>
    <col min="2545" max="2545" width="6.42578125" style="1" bestFit="1" customWidth="1"/>
    <col min="2546" max="2547" width="7.5703125" style="1" bestFit="1" customWidth="1"/>
    <col min="2548" max="2548" width="7.140625" style="1" customWidth="1"/>
    <col min="2549" max="2549" width="8" style="1" customWidth="1"/>
    <col min="2550" max="2550" width="6" style="1" customWidth="1"/>
    <col min="2551" max="2551" width="6.42578125" style="1" customWidth="1"/>
    <col min="2552" max="2553" width="7.5703125" style="1" customWidth="1"/>
    <col min="2554" max="2566" width="7.140625" style="1" customWidth="1"/>
    <col min="2567" max="2567" width="8" style="1" customWidth="1"/>
    <col min="2568" max="2569" width="10.7109375" style="1" bestFit="1" customWidth="1"/>
    <col min="2570" max="2570" width="7.5703125" style="1" customWidth="1"/>
    <col min="2571" max="2571" width="10.7109375" style="1" bestFit="1" customWidth="1"/>
    <col min="2572" max="2572" width="9.85546875" style="1" bestFit="1" customWidth="1"/>
    <col min="2573" max="2573" width="7.140625" style="1" bestFit="1" customWidth="1"/>
    <col min="2574" max="2574" width="11" style="1" customWidth="1"/>
    <col min="2575" max="2575" width="22" style="1" customWidth="1"/>
    <col min="2576" max="2577" width="11.7109375" style="1" bestFit="1" customWidth="1"/>
    <col min="2578" max="2578" width="10.28515625" style="1" customWidth="1"/>
    <col min="2579" max="2579" width="11.7109375" style="1" bestFit="1" customWidth="1"/>
    <col min="2580" max="2580" width="12.7109375" style="1" bestFit="1" customWidth="1"/>
    <col min="2581" max="2581" width="12.5703125" style="1" customWidth="1"/>
    <col min="2582" max="2582" width="36" style="1" bestFit="1" customWidth="1"/>
    <col min="2583" max="2583" width="10.7109375" style="1" customWidth="1"/>
    <col min="2584" max="2588" width="8" style="1" customWidth="1"/>
    <col min="2589" max="2780" width="8.42578125" style="1"/>
    <col min="2781" max="2781" width="8" style="1" bestFit="1" customWidth="1"/>
    <col min="2782" max="2782" width="6" style="1" bestFit="1" customWidth="1"/>
    <col min="2783" max="2785" width="7.5703125" style="1" bestFit="1" customWidth="1"/>
    <col min="2786" max="2786" width="7.140625" style="1" bestFit="1" customWidth="1"/>
    <col min="2787" max="2798" width="7.140625" style="1" customWidth="1"/>
    <col min="2799" max="2799" width="8" style="1" bestFit="1" customWidth="1"/>
    <col min="2800" max="2800" width="6" style="1" bestFit="1" customWidth="1"/>
    <col min="2801" max="2801" width="6.42578125" style="1" bestFit="1" customWidth="1"/>
    <col min="2802" max="2803" width="7.5703125" style="1" bestFit="1" customWidth="1"/>
    <col min="2804" max="2804" width="7.140625" style="1" customWidth="1"/>
    <col min="2805" max="2805" width="8" style="1" customWidth="1"/>
    <col min="2806" max="2806" width="6" style="1" customWidth="1"/>
    <col min="2807" max="2807" width="6.42578125" style="1" customWidth="1"/>
    <col min="2808" max="2809" width="7.5703125" style="1" customWidth="1"/>
    <col min="2810" max="2822" width="7.140625" style="1" customWidth="1"/>
    <col min="2823" max="2823" width="8" style="1" customWidth="1"/>
    <col min="2824" max="2825" width="10.7109375" style="1" bestFit="1" customWidth="1"/>
    <col min="2826" max="2826" width="7.5703125" style="1" customWidth="1"/>
    <col min="2827" max="2827" width="10.7109375" style="1" bestFit="1" customWidth="1"/>
    <col min="2828" max="2828" width="9.85546875" style="1" bestFit="1" customWidth="1"/>
    <col min="2829" max="2829" width="7.140625" style="1" bestFit="1" customWidth="1"/>
    <col min="2830" max="2830" width="11" style="1" customWidth="1"/>
    <col min="2831" max="2831" width="22" style="1" customWidth="1"/>
    <col min="2832" max="2833" width="11.7109375" style="1" bestFit="1" customWidth="1"/>
    <col min="2834" max="2834" width="10.28515625" style="1" customWidth="1"/>
    <col min="2835" max="2835" width="11.7109375" style="1" bestFit="1" customWidth="1"/>
    <col min="2836" max="2836" width="12.7109375" style="1" bestFit="1" customWidth="1"/>
    <col min="2837" max="2837" width="12.5703125" style="1" customWidth="1"/>
    <col min="2838" max="2838" width="36" style="1" bestFit="1" customWidth="1"/>
    <col min="2839" max="2839" width="10.7109375" style="1" customWidth="1"/>
    <col min="2840" max="2844" width="8" style="1" customWidth="1"/>
    <col min="2845" max="3036" width="8.42578125" style="1"/>
    <col min="3037" max="3037" width="8" style="1" bestFit="1" customWidth="1"/>
    <col min="3038" max="3038" width="6" style="1" bestFit="1" customWidth="1"/>
    <col min="3039" max="3041" width="7.5703125" style="1" bestFit="1" customWidth="1"/>
    <col min="3042" max="3042" width="7.140625" style="1" bestFit="1" customWidth="1"/>
    <col min="3043" max="3054" width="7.140625" style="1" customWidth="1"/>
    <col min="3055" max="3055" width="8" style="1" bestFit="1" customWidth="1"/>
    <col min="3056" max="3056" width="6" style="1" bestFit="1" customWidth="1"/>
    <col min="3057" max="3057" width="6.42578125" style="1" bestFit="1" customWidth="1"/>
    <col min="3058" max="3059" width="7.5703125" style="1" bestFit="1" customWidth="1"/>
    <col min="3060" max="3060" width="7.140625" style="1" customWidth="1"/>
    <col min="3061" max="3061" width="8" style="1" customWidth="1"/>
    <col min="3062" max="3062" width="6" style="1" customWidth="1"/>
    <col min="3063" max="3063" width="6.42578125" style="1" customWidth="1"/>
    <col min="3064" max="3065" width="7.5703125" style="1" customWidth="1"/>
    <col min="3066" max="3078" width="7.140625" style="1" customWidth="1"/>
    <col min="3079" max="3079" width="8" style="1" customWidth="1"/>
    <col min="3080" max="3081" width="10.7109375" style="1" bestFit="1" customWidth="1"/>
    <col min="3082" max="3082" width="7.5703125" style="1" customWidth="1"/>
    <col min="3083" max="3083" width="10.7109375" style="1" bestFit="1" customWidth="1"/>
    <col min="3084" max="3084" width="9.85546875" style="1" bestFit="1" customWidth="1"/>
    <col min="3085" max="3085" width="7.140625" style="1" bestFit="1" customWidth="1"/>
    <col min="3086" max="3086" width="11" style="1" customWidth="1"/>
    <col min="3087" max="3087" width="22" style="1" customWidth="1"/>
    <col min="3088" max="3089" width="11.7109375" style="1" bestFit="1" customWidth="1"/>
    <col min="3090" max="3090" width="10.28515625" style="1" customWidth="1"/>
    <col min="3091" max="3091" width="11.7109375" style="1" bestFit="1" customWidth="1"/>
    <col min="3092" max="3092" width="12.7109375" style="1" bestFit="1" customWidth="1"/>
    <col min="3093" max="3093" width="12.5703125" style="1" customWidth="1"/>
    <col min="3094" max="3094" width="36" style="1" bestFit="1" customWidth="1"/>
    <col min="3095" max="3095" width="10.7109375" style="1" customWidth="1"/>
    <col min="3096" max="3100" width="8" style="1" customWidth="1"/>
    <col min="3101" max="3292" width="8.42578125" style="1"/>
    <col min="3293" max="3293" width="8" style="1" bestFit="1" customWidth="1"/>
    <col min="3294" max="3294" width="6" style="1" bestFit="1" customWidth="1"/>
    <col min="3295" max="3297" width="7.5703125" style="1" bestFit="1" customWidth="1"/>
    <col min="3298" max="3298" width="7.140625" style="1" bestFit="1" customWidth="1"/>
    <col min="3299" max="3310" width="7.140625" style="1" customWidth="1"/>
    <col min="3311" max="3311" width="8" style="1" bestFit="1" customWidth="1"/>
    <col min="3312" max="3312" width="6" style="1" bestFit="1" customWidth="1"/>
    <col min="3313" max="3313" width="6.42578125" style="1" bestFit="1" customWidth="1"/>
    <col min="3314" max="3315" width="7.5703125" style="1" bestFit="1" customWidth="1"/>
    <col min="3316" max="3316" width="7.140625" style="1" customWidth="1"/>
    <col min="3317" max="3317" width="8" style="1" customWidth="1"/>
    <col min="3318" max="3318" width="6" style="1" customWidth="1"/>
    <col min="3319" max="3319" width="6.42578125" style="1" customWidth="1"/>
    <col min="3320" max="3321" width="7.5703125" style="1" customWidth="1"/>
    <col min="3322" max="3334" width="7.140625" style="1" customWidth="1"/>
    <col min="3335" max="3335" width="8" style="1" customWidth="1"/>
    <col min="3336" max="3337" width="10.7109375" style="1" bestFit="1" customWidth="1"/>
    <col min="3338" max="3338" width="7.5703125" style="1" customWidth="1"/>
    <col min="3339" max="3339" width="10.7109375" style="1" bestFit="1" customWidth="1"/>
    <col min="3340" max="3340" width="9.85546875" style="1" bestFit="1" customWidth="1"/>
    <col min="3341" max="3341" width="7.140625" style="1" bestFit="1" customWidth="1"/>
    <col min="3342" max="3342" width="11" style="1" customWidth="1"/>
    <col min="3343" max="3343" width="22" style="1" customWidth="1"/>
    <col min="3344" max="3345" width="11.7109375" style="1" bestFit="1" customWidth="1"/>
    <col min="3346" max="3346" width="10.28515625" style="1" customWidth="1"/>
    <col min="3347" max="3347" width="11.7109375" style="1" bestFit="1" customWidth="1"/>
    <col min="3348" max="3348" width="12.7109375" style="1" bestFit="1" customWidth="1"/>
    <col min="3349" max="3349" width="12.5703125" style="1" customWidth="1"/>
    <col min="3350" max="3350" width="36" style="1" bestFit="1" customWidth="1"/>
    <col min="3351" max="3351" width="10.7109375" style="1" customWidth="1"/>
    <col min="3352" max="3356" width="8" style="1" customWidth="1"/>
    <col min="3357" max="3548" width="8.42578125" style="1"/>
    <col min="3549" max="3549" width="8" style="1" bestFit="1" customWidth="1"/>
    <col min="3550" max="3550" width="6" style="1" bestFit="1" customWidth="1"/>
    <col min="3551" max="3553" width="7.5703125" style="1" bestFit="1" customWidth="1"/>
    <col min="3554" max="3554" width="7.140625" style="1" bestFit="1" customWidth="1"/>
    <col min="3555" max="3566" width="7.140625" style="1" customWidth="1"/>
    <col min="3567" max="3567" width="8" style="1" bestFit="1" customWidth="1"/>
    <col min="3568" max="3568" width="6" style="1" bestFit="1" customWidth="1"/>
    <col min="3569" max="3569" width="6.42578125" style="1" bestFit="1" customWidth="1"/>
    <col min="3570" max="3571" width="7.5703125" style="1" bestFit="1" customWidth="1"/>
    <col min="3572" max="3572" width="7.140625" style="1" customWidth="1"/>
    <col min="3573" max="3573" width="8" style="1" customWidth="1"/>
    <col min="3574" max="3574" width="6" style="1" customWidth="1"/>
    <col min="3575" max="3575" width="6.42578125" style="1" customWidth="1"/>
    <col min="3576" max="3577" width="7.5703125" style="1" customWidth="1"/>
    <col min="3578" max="3590" width="7.140625" style="1" customWidth="1"/>
    <col min="3591" max="3591" width="8" style="1" customWidth="1"/>
    <col min="3592" max="3593" width="10.7109375" style="1" bestFit="1" customWidth="1"/>
    <col min="3594" max="3594" width="7.5703125" style="1" customWidth="1"/>
    <col min="3595" max="3595" width="10.7109375" style="1" bestFit="1" customWidth="1"/>
    <col min="3596" max="3596" width="9.85546875" style="1" bestFit="1" customWidth="1"/>
    <col min="3597" max="3597" width="7.140625" style="1" bestFit="1" customWidth="1"/>
    <col min="3598" max="3598" width="11" style="1" customWidth="1"/>
    <col min="3599" max="3599" width="22" style="1" customWidth="1"/>
    <col min="3600" max="3601" width="11.7109375" style="1" bestFit="1" customWidth="1"/>
    <col min="3602" max="3602" width="10.28515625" style="1" customWidth="1"/>
    <col min="3603" max="3603" width="11.7109375" style="1" bestFit="1" customWidth="1"/>
    <col min="3604" max="3604" width="12.7109375" style="1" bestFit="1" customWidth="1"/>
    <col min="3605" max="3605" width="12.5703125" style="1" customWidth="1"/>
    <col min="3606" max="3606" width="36" style="1" bestFit="1" customWidth="1"/>
    <col min="3607" max="3607" width="10.7109375" style="1" customWidth="1"/>
    <col min="3608" max="3612" width="8" style="1" customWidth="1"/>
    <col min="3613" max="3804" width="8.42578125" style="1"/>
    <col min="3805" max="3805" width="8" style="1" bestFit="1" customWidth="1"/>
    <col min="3806" max="3806" width="6" style="1" bestFit="1" customWidth="1"/>
    <col min="3807" max="3809" width="7.5703125" style="1" bestFit="1" customWidth="1"/>
    <col min="3810" max="3810" width="7.140625" style="1" bestFit="1" customWidth="1"/>
    <col min="3811" max="3822" width="7.140625" style="1" customWidth="1"/>
    <col min="3823" max="3823" width="8" style="1" bestFit="1" customWidth="1"/>
    <col min="3824" max="3824" width="6" style="1" bestFit="1" customWidth="1"/>
    <col min="3825" max="3825" width="6.42578125" style="1" bestFit="1" customWidth="1"/>
    <col min="3826" max="3827" width="7.5703125" style="1" bestFit="1" customWidth="1"/>
    <col min="3828" max="3828" width="7.140625" style="1" customWidth="1"/>
    <col min="3829" max="3829" width="8" style="1" customWidth="1"/>
    <col min="3830" max="3830" width="6" style="1" customWidth="1"/>
    <col min="3831" max="3831" width="6.42578125" style="1" customWidth="1"/>
    <col min="3832" max="3833" width="7.5703125" style="1" customWidth="1"/>
    <col min="3834" max="3846" width="7.140625" style="1" customWidth="1"/>
    <col min="3847" max="3847" width="8" style="1" customWidth="1"/>
    <col min="3848" max="3849" width="10.7109375" style="1" bestFit="1" customWidth="1"/>
    <col min="3850" max="3850" width="7.5703125" style="1" customWidth="1"/>
    <col min="3851" max="3851" width="10.7109375" style="1" bestFit="1" customWidth="1"/>
    <col min="3852" max="3852" width="9.85546875" style="1" bestFit="1" customWidth="1"/>
    <col min="3853" max="3853" width="7.140625" style="1" bestFit="1" customWidth="1"/>
    <col min="3854" max="3854" width="11" style="1" customWidth="1"/>
    <col min="3855" max="3855" width="22" style="1" customWidth="1"/>
    <col min="3856" max="3857" width="11.7109375" style="1" bestFit="1" customWidth="1"/>
    <col min="3858" max="3858" width="10.28515625" style="1" customWidth="1"/>
    <col min="3859" max="3859" width="11.7109375" style="1" bestFit="1" customWidth="1"/>
    <col min="3860" max="3860" width="12.7109375" style="1" bestFit="1" customWidth="1"/>
    <col min="3861" max="3861" width="12.5703125" style="1" customWidth="1"/>
    <col min="3862" max="3862" width="36" style="1" bestFit="1" customWidth="1"/>
    <col min="3863" max="3863" width="10.7109375" style="1" customWidth="1"/>
    <col min="3864" max="3868" width="8" style="1" customWidth="1"/>
    <col min="3869" max="4060" width="8.42578125" style="1"/>
    <col min="4061" max="4061" width="8" style="1" bestFit="1" customWidth="1"/>
    <col min="4062" max="4062" width="6" style="1" bestFit="1" customWidth="1"/>
    <col min="4063" max="4065" width="7.5703125" style="1" bestFit="1" customWidth="1"/>
    <col min="4066" max="4066" width="7.140625" style="1" bestFit="1" customWidth="1"/>
    <col min="4067" max="4078" width="7.140625" style="1" customWidth="1"/>
    <col min="4079" max="4079" width="8" style="1" bestFit="1" customWidth="1"/>
    <col min="4080" max="4080" width="6" style="1" bestFit="1" customWidth="1"/>
    <col min="4081" max="4081" width="6.42578125" style="1" bestFit="1" customWidth="1"/>
    <col min="4082" max="4083" width="7.5703125" style="1" bestFit="1" customWidth="1"/>
    <col min="4084" max="4084" width="7.140625" style="1" customWidth="1"/>
    <col min="4085" max="4085" width="8" style="1" customWidth="1"/>
    <col min="4086" max="4086" width="6" style="1" customWidth="1"/>
    <col min="4087" max="4087" width="6.42578125" style="1" customWidth="1"/>
    <col min="4088" max="4089" width="7.5703125" style="1" customWidth="1"/>
    <col min="4090" max="4102" width="7.140625" style="1" customWidth="1"/>
    <col min="4103" max="4103" width="8" style="1" customWidth="1"/>
    <col min="4104" max="4105" width="10.7109375" style="1" bestFit="1" customWidth="1"/>
    <col min="4106" max="4106" width="7.5703125" style="1" customWidth="1"/>
    <col min="4107" max="4107" width="10.7109375" style="1" bestFit="1" customWidth="1"/>
    <col min="4108" max="4108" width="9.85546875" style="1" bestFit="1" customWidth="1"/>
    <col min="4109" max="4109" width="7.140625" style="1" bestFit="1" customWidth="1"/>
    <col min="4110" max="4110" width="11" style="1" customWidth="1"/>
    <col min="4111" max="4111" width="22" style="1" customWidth="1"/>
    <col min="4112" max="4113" width="11.7109375" style="1" bestFit="1" customWidth="1"/>
    <col min="4114" max="4114" width="10.28515625" style="1" customWidth="1"/>
    <col min="4115" max="4115" width="11.7109375" style="1" bestFit="1" customWidth="1"/>
    <col min="4116" max="4116" width="12.7109375" style="1" bestFit="1" customWidth="1"/>
    <col min="4117" max="4117" width="12.5703125" style="1" customWidth="1"/>
    <col min="4118" max="4118" width="36" style="1" bestFit="1" customWidth="1"/>
    <col min="4119" max="4119" width="10.7109375" style="1" customWidth="1"/>
    <col min="4120" max="4124" width="8" style="1" customWidth="1"/>
    <col min="4125" max="4316" width="8.42578125" style="1"/>
    <col min="4317" max="4317" width="8" style="1" bestFit="1" customWidth="1"/>
    <col min="4318" max="4318" width="6" style="1" bestFit="1" customWidth="1"/>
    <col min="4319" max="4321" width="7.5703125" style="1" bestFit="1" customWidth="1"/>
    <col min="4322" max="4322" width="7.140625" style="1" bestFit="1" customWidth="1"/>
    <col min="4323" max="4334" width="7.140625" style="1" customWidth="1"/>
    <col min="4335" max="4335" width="8" style="1" bestFit="1" customWidth="1"/>
    <col min="4336" max="4336" width="6" style="1" bestFit="1" customWidth="1"/>
    <col min="4337" max="4337" width="6.42578125" style="1" bestFit="1" customWidth="1"/>
    <col min="4338" max="4339" width="7.5703125" style="1" bestFit="1" customWidth="1"/>
    <col min="4340" max="4340" width="7.140625" style="1" customWidth="1"/>
    <col min="4341" max="4341" width="8" style="1" customWidth="1"/>
    <col min="4342" max="4342" width="6" style="1" customWidth="1"/>
    <col min="4343" max="4343" width="6.42578125" style="1" customWidth="1"/>
    <col min="4344" max="4345" width="7.5703125" style="1" customWidth="1"/>
    <col min="4346" max="4358" width="7.140625" style="1" customWidth="1"/>
    <col min="4359" max="4359" width="8" style="1" customWidth="1"/>
    <col min="4360" max="4361" width="10.7109375" style="1" bestFit="1" customWidth="1"/>
    <col min="4362" max="4362" width="7.5703125" style="1" customWidth="1"/>
    <col min="4363" max="4363" width="10.7109375" style="1" bestFit="1" customWidth="1"/>
    <col min="4364" max="4364" width="9.85546875" style="1" bestFit="1" customWidth="1"/>
    <col min="4365" max="4365" width="7.140625" style="1" bestFit="1" customWidth="1"/>
    <col min="4366" max="4366" width="11" style="1" customWidth="1"/>
    <col min="4367" max="4367" width="22" style="1" customWidth="1"/>
    <col min="4368" max="4369" width="11.7109375" style="1" bestFit="1" customWidth="1"/>
    <col min="4370" max="4370" width="10.28515625" style="1" customWidth="1"/>
    <col min="4371" max="4371" width="11.7109375" style="1" bestFit="1" customWidth="1"/>
    <col min="4372" max="4372" width="12.7109375" style="1" bestFit="1" customWidth="1"/>
    <col min="4373" max="4373" width="12.5703125" style="1" customWidth="1"/>
    <col min="4374" max="4374" width="36" style="1" bestFit="1" customWidth="1"/>
    <col min="4375" max="4375" width="10.7109375" style="1" customWidth="1"/>
    <col min="4376" max="4380" width="8" style="1" customWidth="1"/>
    <col min="4381" max="4572" width="8.42578125" style="1"/>
    <col min="4573" max="4573" width="8" style="1" bestFit="1" customWidth="1"/>
    <col min="4574" max="4574" width="6" style="1" bestFit="1" customWidth="1"/>
    <col min="4575" max="4577" width="7.5703125" style="1" bestFit="1" customWidth="1"/>
    <col min="4578" max="4578" width="7.140625" style="1" bestFit="1" customWidth="1"/>
    <col min="4579" max="4590" width="7.140625" style="1" customWidth="1"/>
    <col min="4591" max="4591" width="8" style="1" bestFit="1" customWidth="1"/>
    <col min="4592" max="4592" width="6" style="1" bestFit="1" customWidth="1"/>
    <col min="4593" max="4593" width="6.42578125" style="1" bestFit="1" customWidth="1"/>
    <col min="4594" max="4595" width="7.5703125" style="1" bestFit="1" customWidth="1"/>
    <col min="4596" max="4596" width="7.140625" style="1" customWidth="1"/>
    <col min="4597" max="4597" width="8" style="1" customWidth="1"/>
    <col min="4598" max="4598" width="6" style="1" customWidth="1"/>
    <col min="4599" max="4599" width="6.42578125" style="1" customWidth="1"/>
    <col min="4600" max="4601" width="7.5703125" style="1" customWidth="1"/>
    <col min="4602" max="4614" width="7.140625" style="1" customWidth="1"/>
    <col min="4615" max="4615" width="8" style="1" customWidth="1"/>
    <col min="4616" max="4617" width="10.7109375" style="1" bestFit="1" customWidth="1"/>
    <col min="4618" max="4618" width="7.5703125" style="1" customWidth="1"/>
    <col min="4619" max="4619" width="10.7109375" style="1" bestFit="1" customWidth="1"/>
    <col min="4620" max="4620" width="9.85546875" style="1" bestFit="1" customWidth="1"/>
    <col min="4621" max="4621" width="7.140625" style="1" bestFit="1" customWidth="1"/>
    <col min="4622" max="4622" width="11" style="1" customWidth="1"/>
    <col min="4623" max="4623" width="22" style="1" customWidth="1"/>
    <col min="4624" max="4625" width="11.7109375" style="1" bestFit="1" customWidth="1"/>
    <col min="4626" max="4626" width="10.28515625" style="1" customWidth="1"/>
    <col min="4627" max="4627" width="11.7109375" style="1" bestFit="1" customWidth="1"/>
    <col min="4628" max="4628" width="12.7109375" style="1" bestFit="1" customWidth="1"/>
    <col min="4629" max="4629" width="12.5703125" style="1" customWidth="1"/>
    <col min="4630" max="4630" width="36" style="1" bestFit="1" customWidth="1"/>
    <col min="4631" max="4631" width="10.7109375" style="1" customWidth="1"/>
    <col min="4632" max="4636" width="8" style="1" customWidth="1"/>
    <col min="4637" max="4828" width="8.42578125" style="1"/>
    <col min="4829" max="4829" width="8" style="1" bestFit="1" customWidth="1"/>
    <col min="4830" max="4830" width="6" style="1" bestFit="1" customWidth="1"/>
    <col min="4831" max="4833" width="7.5703125" style="1" bestFit="1" customWidth="1"/>
    <col min="4834" max="4834" width="7.140625" style="1" bestFit="1" customWidth="1"/>
    <col min="4835" max="4846" width="7.140625" style="1" customWidth="1"/>
    <col min="4847" max="4847" width="8" style="1" bestFit="1" customWidth="1"/>
    <col min="4848" max="4848" width="6" style="1" bestFit="1" customWidth="1"/>
    <col min="4849" max="4849" width="6.42578125" style="1" bestFit="1" customWidth="1"/>
    <col min="4850" max="4851" width="7.5703125" style="1" bestFit="1" customWidth="1"/>
    <col min="4852" max="4852" width="7.140625" style="1" customWidth="1"/>
    <col min="4853" max="4853" width="8" style="1" customWidth="1"/>
    <col min="4854" max="4854" width="6" style="1" customWidth="1"/>
    <col min="4855" max="4855" width="6.42578125" style="1" customWidth="1"/>
    <col min="4856" max="4857" width="7.5703125" style="1" customWidth="1"/>
    <col min="4858" max="4870" width="7.140625" style="1" customWidth="1"/>
    <col min="4871" max="4871" width="8" style="1" customWidth="1"/>
    <col min="4872" max="4873" width="10.7109375" style="1" bestFit="1" customWidth="1"/>
    <col min="4874" max="4874" width="7.5703125" style="1" customWidth="1"/>
    <col min="4875" max="4875" width="10.7109375" style="1" bestFit="1" customWidth="1"/>
    <col min="4876" max="4876" width="9.85546875" style="1" bestFit="1" customWidth="1"/>
    <col min="4877" max="4877" width="7.140625" style="1" bestFit="1" customWidth="1"/>
    <col min="4878" max="4878" width="11" style="1" customWidth="1"/>
    <col min="4879" max="4879" width="22" style="1" customWidth="1"/>
    <col min="4880" max="4881" width="11.7109375" style="1" bestFit="1" customWidth="1"/>
    <col min="4882" max="4882" width="10.28515625" style="1" customWidth="1"/>
    <col min="4883" max="4883" width="11.7109375" style="1" bestFit="1" customWidth="1"/>
    <col min="4884" max="4884" width="12.7109375" style="1" bestFit="1" customWidth="1"/>
    <col min="4885" max="4885" width="12.5703125" style="1" customWidth="1"/>
    <col min="4886" max="4886" width="36" style="1" bestFit="1" customWidth="1"/>
    <col min="4887" max="4887" width="10.7109375" style="1" customWidth="1"/>
    <col min="4888" max="4892" width="8" style="1" customWidth="1"/>
    <col min="4893" max="5084" width="8.42578125" style="1"/>
    <col min="5085" max="5085" width="8" style="1" bestFit="1" customWidth="1"/>
    <col min="5086" max="5086" width="6" style="1" bestFit="1" customWidth="1"/>
    <col min="5087" max="5089" width="7.5703125" style="1" bestFit="1" customWidth="1"/>
    <col min="5090" max="5090" width="7.140625" style="1" bestFit="1" customWidth="1"/>
    <col min="5091" max="5102" width="7.140625" style="1" customWidth="1"/>
    <col min="5103" max="5103" width="8" style="1" bestFit="1" customWidth="1"/>
    <col min="5104" max="5104" width="6" style="1" bestFit="1" customWidth="1"/>
    <col min="5105" max="5105" width="6.42578125" style="1" bestFit="1" customWidth="1"/>
    <col min="5106" max="5107" width="7.5703125" style="1" bestFit="1" customWidth="1"/>
    <col min="5108" max="5108" width="7.140625" style="1" customWidth="1"/>
    <col min="5109" max="5109" width="8" style="1" customWidth="1"/>
    <col min="5110" max="5110" width="6" style="1" customWidth="1"/>
    <col min="5111" max="5111" width="6.42578125" style="1" customWidth="1"/>
    <col min="5112" max="5113" width="7.5703125" style="1" customWidth="1"/>
    <col min="5114" max="5126" width="7.140625" style="1" customWidth="1"/>
    <col min="5127" max="5127" width="8" style="1" customWidth="1"/>
    <col min="5128" max="5129" width="10.7109375" style="1" bestFit="1" customWidth="1"/>
    <col min="5130" max="5130" width="7.5703125" style="1" customWidth="1"/>
    <col min="5131" max="5131" width="10.7109375" style="1" bestFit="1" customWidth="1"/>
    <col min="5132" max="5132" width="9.85546875" style="1" bestFit="1" customWidth="1"/>
    <col min="5133" max="5133" width="7.140625" style="1" bestFit="1" customWidth="1"/>
    <col min="5134" max="5134" width="11" style="1" customWidth="1"/>
    <col min="5135" max="5135" width="22" style="1" customWidth="1"/>
    <col min="5136" max="5137" width="11.7109375" style="1" bestFit="1" customWidth="1"/>
    <col min="5138" max="5138" width="10.28515625" style="1" customWidth="1"/>
    <col min="5139" max="5139" width="11.7109375" style="1" bestFit="1" customWidth="1"/>
    <col min="5140" max="5140" width="12.7109375" style="1" bestFit="1" customWidth="1"/>
    <col min="5141" max="5141" width="12.5703125" style="1" customWidth="1"/>
    <col min="5142" max="5142" width="36" style="1" bestFit="1" customWidth="1"/>
    <col min="5143" max="5143" width="10.7109375" style="1" customWidth="1"/>
    <col min="5144" max="5148" width="8" style="1" customWidth="1"/>
    <col min="5149" max="5340" width="8.42578125" style="1"/>
    <col min="5341" max="5341" width="8" style="1" bestFit="1" customWidth="1"/>
    <col min="5342" max="5342" width="6" style="1" bestFit="1" customWidth="1"/>
    <col min="5343" max="5345" width="7.5703125" style="1" bestFit="1" customWidth="1"/>
    <col min="5346" max="5346" width="7.140625" style="1" bestFit="1" customWidth="1"/>
    <col min="5347" max="5358" width="7.140625" style="1" customWidth="1"/>
    <col min="5359" max="5359" width="8" style="1" bestFit="1" customWidth="1"/>
    <col min="5360" max="5360" width="6" style="1" bestFit="1" customWidth="1"/>
    <col min="5361" max="5361" width="6.42578125" style="1" bestFit="1" customWidth="1"/>
    <col min="5362" max="5363" width="7.5703125" style="1" bestFit="1" customWidth="1"/>
    <col min="5364" max="5364" width="7.140625" style="1" customWidth="1"/>
    <col min="5365" max="5365" width="8" style="1" customWidth="1"/>
    <col min="5366" max="5366" width="6" style="1" customWidth="1"/>
    <col min="5367" max="5367" width="6.42578125" style="1" customWidth="1"/>
    <col min="5368" max="5369" width="7.5703125" style="1" customWidth="1"/>
    <col min="5370" max="5382" width="7.140625" style="1" customWidth="1"/>
    <col min="5383" max="5383" width="8" style="1" customWidth="1"/>
    <col min="5384" max="5385" width="10.7109375" style="1" bestFit="1" customWidth="1"/>
    <col min="5386" max="5386" width="7.5703125" style="1" customWidth="1"/>
    <col min="5387" max="5387" width="10.7109375" style="1" bestFit="1" customWidth="1"/>
    <col min="5388" max="5388" width="9.85546875" style="1" bestFit="1" customWidth="1"/>
    <col min="5389" max="5389" width="7.140625" style="1" bestFit="1" customWidth="1"/>
    <col min="5390" max="5390" width="11" style="1" customWidth="1"/>
    <col min="5391" max="5391" width="22" style="1" customWidth="1"/>
    <col min="5392" max="5393" width="11.7109375" style="1" bestFit="1" customWidth="1"/>
    <col min="5394" max="5394" width="10.28515625" style="1" customWidth="1"/>
    <col min="5395" max="5395" width="11.7109375" style="1" bestFit="1" customWidth="1"/>
    <col min="5396" max="5396" width="12.7109375" style="1" bestFit="1" customWidth="1"/>
    <col min="5397" max="5397" width="12.5703125" style="1" customWidth="1"/>
    <col min="5398" max="5398" width="36" style="1" bestFit="1" customWidth="1"/>
    <col min="5399" max="5399" width="10.7109375" style="1" customWidth="1"/>
    <col min="5400" max="5404" width="8" style="1" customWidth="1"/>
    <col min="5405" max="5596" width="8.42578125" style="1"/>
    <col min="5597" max="5597" width="8" style="1" bestFit="1" customWidth="1"/>
    <col min="5598" max="5598" width="6" style="1" bestFit="1" customWidth="1"/>
    <col min="5599" max="5601" width="7.5703125" style="1" bestFit="1" customWidth="1"/>
    <col min="5602" max="5602" width="7.140625" style="1" bestFit="1" customWidth="1"/>
    <col min="5603" max="5614" width="7.140625" style="1" customWidth="1"/>
    <col min="5615" max="5615" width="8" style="1" bestFit="1" customWidth="1"/>
    <col min="5616" max="5616" width="6" style="1" bestFit="1" customWidth="1"/>
    <col min="5617" max="5617" width="6.42578125" style="1" bestFit="1" customWidth="1"/>
    <col min="5618" max="5619" width="7.5703125" style="1" bestFit="1" customWidth="1"/>
    <col min="5620" max="5620" width="7.140625" style="1" customWidth="1"/>
    <col min="5621" max="5621" width="8" style="1" customWidth="1"/>
    <col min="5622" max="5622" width="6" style="1" customWidth="1"/>
    <col min="5623" max="5623" width="6.42578125" style="1" customWidth="1"/>
    <col min="5624" max="5625" width="7.5703125" style="1" customWidth="1"/>
    <col min="5626" max="5638" width="7.140625" style="1" customWidth="1"/>
    <col min="5639" max="5639" width="8" style="1" customWidth="1"/>
    <col min="5640" max="5641" width="10.7109375" style="1" bestFit="1" customWidth="1"/>
    <col min="5642" max="5642" width="7.5703125" style="1" customWidth="1"/>
    <col min="5643" max="5643" width="10.7109375" style="1" bestFit="1" customWidth="1"/>
    <col min="5644" max="5644" width="9.85546875" style="1" bestFit="1" customWidth="1"/>
    <col min="5645" max="5645" width="7.140625" style="1" bestFit="1" customWidth="1"/>
    <col min="5646" max="5646" width="11" style="1" customWidth="1"/>
    <col min="5647" max="5647" width="22" style="1" customWidth="1"/>
    <col min="5648" max="5649" width="11.7109375" style="1" bestFit="1" customWidth="1"/>
    <col min="5650" max="5650" width="10.28515625" style="1" customWidth="1"/>
    <col min="5651" max="5651" width="11.7109375" style="1" bestFit="1" customWidth="1"/>
    <col min="5652" max="5652" width="12.7109375" style="1" bestFit="1" customWidth="1"/>
    <col min="5653" max="5653" width="12.5703125" style="1" customWidth="1"/>
    <col min="5654" max="5654" width="36" style="1" bestFit="1" customWidth="1"/>
    <col min="5655" max="5655" width="10.7109375" style="1" customWidth="1"/>
    <col min="5656" max="5660" width="8" style="1" customWidth="1"/>
    <col min="5661" max="5852" width="8.42578125" style="1"/>
    <col min="5853" max="5853" width="8" style="1" bestFit="1" customWidth="1"/>
    <col min="5854" max="5854" width="6" style="1" bestFit="1" customWidth="1"/>
    <col min="5855" max="5857" width="7.5703125" style="1" bestFit="1" customWidth="1"/>
    <col min="5858" max="5858" width="7.140625" style="1" bestFit="1" customWidth="1"/>
    <col min="5859" max="5870" width="7.140625" style="1" customWidth="1"/>
    <col min="5871" max="5871" width="8" style="1" bestFit="1" customWidth="1"/>
    <col min="5872" max="5872" width="6" style="1" bestFit="1" customWidth="1"/>
    <col min="5873" max="5873" width="6.42578125" style="1" bestFit="1" customWidth="1"/>
    <col min="5874" max="5875" width="7.5703125" style="1" bestFit="1" customWidth="1"/>
    <col min="5876" max="5876" width="7.140625" style="1" customWidth="1"/>
    <col min="5877" max="5877" width="8" style="1" customWidth="1"/>
    <col min="5878" max="5878" width="6" style="1" customWidth="1"/>
    <col min="5879" max="5879" width="6.42578125" style="1" customWidth="1"/>
    <col min="5880" max="5881" width="7.5703125" style="1" customWidth="1"/>
    <col min="5882" max="5894" width="7.140625" style="1" customWidth="1"/>
    <col min="5895" max="5895" width="8" style="1" customWidth="1"/>
    <col min="5896" max="5897" width="10.7109375" style="1" bestFit="1" customWidth="1"/>
    <col min="5898" max="5898" width="7.5703125" style="1" customWidth="1"/>
    <col min="5899" max="5899" width="10.7109375" style="1" bestFit="1" customWidth="1"/>
    <col min="5900" max="5900" width="9.85546875" style="1" bestFit="1" customWidth="1"/>
    <col min="5901" max="5901" width="7.140625" style="1" bestFit="1" customWidth="1"/>
    <col min="5902" max="5902" width="11" style="1" customWidth="1"/>
    <col min="5903" max="5903" width="22" style="1" customWidth="1"/>
    <col min="5904" max="5905" width="11.7109375" style="1" bestFit="1" customWidth="1"/>
    <col min="5906" max="5906" width="10.28515625" style="1" customWidth="1"/>
    <col min="5907" max="5907" width="11.7109375" style="1" bestFit="1" customWidth="1"/>
    <col min="5908" max="5908" width="12.7109375" style="1" bestFit="1" customWidth="1"/>
    <col min="5909" max="5909" width="12.5703125" style="1" customWidth="1"/>
    <col min="5910" max="5910" width="36" style="1" bestFit="1" customWidth="1"/>
    <col min="5911" max="5911" width="10.7109375" style="1" customWidth="1"/>
    <col min="5912" max="5916" width="8" style="1" customWidth="1"/>
    <col min="5917" max="6108" width="8.42578125" style="1"/>
    <col min="6109" max="6109" width="8" style="1" bestFit="1" customWidth="1"/>
    <col min="6110" max="6110" width="6" style="1" bestFit="1" customWidth="1"/>
    <col min="6111" max="6113" width="7.5703125" style="1" bestFit="1" customWidth="1"/>
    <col min="6114" max="6114" width="7.140625" style="1" bestFit="1" customWidth="1"/>
    <col min="6115" max="6126" width="7.140625" style="1" customWidth="1"/>
    <col min="6127" max="6127" width="8" style="1" bestFit="1" customWidth="1"/>
    <col min="6128" max="6128" width="6" style="1" bestFit="1" customWidth="1"/>
    <col min="6129" max="6129" width="6.42578125" style="1" bestFit="1" customWidth="1"/>
    <col min="6130" max="6131" width="7.5703125" style="1" bestFit="1" customWidth="1"/>
    <col min="6132" max="6132" width="7.140625" style="1" customWidth="1"/>
    <col min="6133" max="6133" width="8" style="1" customWidth="1"/>
    <col min="6134" max="6134" width="6" style="1" customWidth="1"/>
    <col min="6135" max="6135" width="6.42578125" style="1" customWidth="1"/>
    <col min="6136" max="6137" width="7.5703125" style="1" customWidth="1"/>
    <col min="6138" max="6150" width="7.140625" style="1" customWidth="1"/>
    <col min="6151" max="6151" width="8" style="1" customWidth="1"/>
    <col min="6152" max="6153" width="10.7109375" style="1" bestFit="1" customWidth="1"/>
    <col min="6154" max="6154" width="7.5703125" style="1" customWidth="1"/>
    <col min="6155" max="6155" width="10.7109375" style="1" bestFit="1" customWidth="1"/>
    <col min="6156" max="6156" width="9.85546875" style="1" bestFit="1" customWidth="1"/>
    <col min="6157" max="6157" width="7.140625" style="1" bestFit="1" customWidth="1"/>
    <col min="6158" max="6158" width="11" style="1" customWidth="1"/>
    <col min="6159" max="6159" width="22" style="1" customWidth="1"/>
    <col min="6160" max="6161" width="11.7109375" style="1" bestFit="1" customWidth="1"/>
    <col min="6162" max="6162" width="10.28515625" style="1" customWidth="1"/>
    <col min="6163" max="6163" width="11.7109375" style="1" bestFit="1" customWidth="1"/>
    <col min="6164" max="6164" width="12.7109375" style="1" bestFit="1" customWidth="1"/>
    <col min="6165" max="6165" width="12.5703125" style="1" customWidth="1"/>
    <col min="6166" max="6166" width="36" style="1" bestFit="1" customWidth="1"/>
    <col min="6167" max="6167" width="10.7109375" style="1" customWidth="1"/>
    <col min="6168" max="6172" width="8" style="1" customWidth="1"/>
    <col min="6173" max="6364" width="8.42578125" style="1"/>
    <col min="6365" max="6365" width="8" style="1" bestFit="1" customWidth="1"/>
    <col min="6366" max="6366" width="6" style="1" bestFit="1" customWidth="1"/>
    <col min="6367" max="6369" width="7.5703125" style="1" bestFit="1" customWidth="1"/>
    <col min="6370" max="6370" width="7.140625" style="1" bestFit="1" customWidth="1"/>
    <col min="6371" max="6382" width="7.140625" style="1" customWidth="1"/>
    <col min="6383" max="6383" width="8" style="1" bestFit="1" customWidth="1"/>
    <col min="6384" max="6384" width="6" style="1" bestFit="1" customWidth="1"/>
    <col min="6385" max="6385" width="6.42578125" style="1" bestFit="1" customWidth="1"/>
    <col min="6386" max="6387" width="7.5703125" style="1" bestFit="1" customWidth="1"/>
    <col min="6388" max="6388" width="7.140625" style="1" customWidth="1"/>
    <col min="6389" max="6389" width="8" style="1" customWidth="1"/>
    <col min="6390" max="6390" width="6" style="1" customWidth="1"/>
    <col min="6391" max="6391" width="6.42578125" style="1" customWidth="1"/>
    <col min="6392" max="6393" width="7.5703125" style="1" customWidth="1"/>
    <col min="6394" max="6406" width="7.140625" style="1" customWidth="1"/>
    <col min="6407" max="6407" width="8" style="1" customWidth="1"/>
    <col min="6408" max="6409" width="10.7109375" style="1" bestFit="1" customWidth="1"/>
    <col min="6410" max="6410" width="7.5703125" style="1" customWidth="1"/>
    <col min="6411" max="6411" width="10.7109375" style="1" bestFit="1" customWidth="1"/>
    <col min="6412" max="6412" width="9.85546875" style="1" bestFit="1" customWidth="1"/>
    <col min="6413" max="6413" width="7.140625" style="1" bestFit="1" customWidth="1"/>
    <col min="6414" max="6414" width="11" style="1" customWidth="1"/>
    <col min="6415" max="6415" width="22" style="1" customWidth="1"/>
    <col min="6416" max="6417" width="11.7109375" style="1" bestFit="1" customWidth="1"/>
    <col min="6418" max="6418" width="10.28515625" style="1" customWidth="1"/>
    <col min="6419" max="6419" width="11.7109375" style="1" bestFit="1" customWidth="1"/>
    <col min="6420" max="6420" width="12.7109375" style="1" bestFit="1" customWidth="1"/>
    <col min="6421" max="6421" width="12.5703125" style="1" customWidth="1"/>
    <col min="6422" max="6422" width="36" style="1" bestFit="1" customWidth="1"/>
    <col min="6423" max="6423" width="10.7109375" style="1" customWidth="1"/>
    <col min="6424" max="6428" width="8" style="1" customWidth="1"/>
    <col min="6429" max="6620" width="8.42578125" style="1"/>
    <col min="6621" max="6621" width="8" style="1" bestFit="1" customWidth="1"/>
    <col min="6622" max="6622" width="6" style="1" bestFit="1" customWidth="1"/>
    <col min="6623" max="6625" width="7.5703125" style="1" bestFit="1" customWidth="1"/>
    <col min="6626" max="6626" width="7.140625" style="1" bestFit="1" customWidth="1"/>
    <col min="6627" max="6638" width="7.140625" style="1" customWidth="1"/>
    <col min="6639" max="6639" width="8" style="1" bestFit="1" customWidth="1"/>
    <col min="6640" max="6640" width="6" style="1" bestFit="1" customWidth="1"/>
    <col min="6641" max="6641" width="6.42578125" style="1" bestFit="1" customWidth="1"/>
    <col min="6642" max="6643" width="7.5703125" style="1" bestFit="1" customWidth="1"/>
    <col min="6644" max="6644" width="7.140625" style="1" customWidth="1"/>
    <col min="6645" max="6645" width="8" style="1" customWidth="1"/>
    <col min="6646" max="6646" width="6" style="1" customWidth="1"/>
    <col min="6647" max="6647" width="6.42578125" style="1" customWidth="1"/>
    <col min="6648" max="6649" width="7.5703125" style="1" customWidth="1"/>
    <col min="6650" max="6662" width="7.140625" style="1" customWidth="1"/>
    <col min="6663" max="6663" width="8" style="1" customWidth="1"/>
    <col min="6664" max="6665" width="10.7109375" style="1" bestFit="1" customWidth="1"/>
    <col min="6666" max="6666" width="7.5703125" style="1" customWidth="1"/>
    <col min="6667" max="6667" width="10.7109375" style="1" bestFit="1" customWidth="1"/>
    <col min="6668" max="6668" width="9.85546875" style="1" bestFit="1" customWidth="1"/>
    <col min="6669" max="6669" width="7.140625" style="1" bestFit="1" customWidth="1"/>
    <col min="6670" max="6670" width="11" style="1" customWidth="1"/>
    <col min="6671" max="6671" width="22" style="1" customWidth="1"/>
    <col min="6672" max="6673" width="11.7109375" style="1" bestFit="1" customWidth="1"/>
    <col min="6674" max="6674" width="10.28515625" style="1" customWidth="1"/>
    <col min="6675" max="6675" width="11.7109375" style="1" bestFit="1" customWidth="1"/>
    <col min="6676" max="6676" width="12.7109375" style="1" bestFit="1" customWidth="1"/>
    <col min="6677" max="6677" width="12.5703125" style="1" customWidth="1"/>
    <col min="6678" max="6678" width="36" style="1" bestFit="1" customWidth="1"/>
    <col min="6679" max="6679" width="10.7109375" style="1" customWidth="1"/>
    <col min="6680" max="6684" width="8" style="1" customWidth="1"/>
    <col min="6685" max="6876" width="8.42578125" style="1"/>
    <col min="6877" max="6877" width="8" style="1" bestFit="1" customWidth="1"/>
    <col min="6878" max="6878" width="6" style="1" bestFit="1" customWidth="1"/>
    <col min="6879" max="6881" width="7.5703125" style="1" bestFit="1" customWidth="1"/>
    <col min="6882" max="6882" width="7.140625" style="1" bestFit="1" customWidth="1"/>
    <col min="6883" max="6894" width="7.140625" style="1" customWidth="1"/>
    <col min="6895" max="6895" width="8" style="1" bestFit="1" customWidth="1"/>
    <col min="6896" max="6896" width="6" style="1" bestFit="1" customWidth="1"/>
    <col min="6897" max="6897" width="6.42578125" style="1" bestFit="1" customWidth="1"/>
    <col min="6898" max="6899" width="7.5703125" style="1" bestFit="1" customWidth="1"/>
    <col min="6900" max="6900" width="7.140625" style="1" customWidth="1"/>
    <col min="6901" max="6901" width="8" style="1" customWidth="1"/>
    <col min="6902" max="6902" width="6" style="1" customWidth="1"/>
    <col min="6903" max="6903" width="6.42578125" style="1" customWidth="1"/>
    <col min="6904" max="6905" width="7.5703125" style="1" customWidth="1"/>
    <col min="6906" max="6918" width="7.140625" style="1" customWidth="1"/>
    <col min="6919" max="6919" width="8" style="1" customWidth="1"/>
    <col min="6920" max="6921" width="10.7109375" style="1" bestFit="1" customWidth="1"/>
    <col min="6922" max="6922" width="7.5703125" style="1" customWidth="1"/>
    <col min="6923" max="6923" width="10.7109375" style="1" bestFit="1" customWidth="1"/>
    <col min="6924" max="6924" width="9.85546875" style="1" bestFit="1" customWidth="1"/>
    <col min="6925" max="6925" width="7.140625" style="1" bestFit="1" customWidth="1"/>
    <col min="6926" max="6926" width="11" style="1" customWidth="1"/>
    <col min="6927" max="6927" width="22" style="1" customWidth="1"/>
    <col min="6928" max="6929" width="11.7109375" style="1" bestFit="1" customWidth="1"/>
    <col min="6930" max="6930" width="10.28515625" style="1" customWidth="1"/>
    <col min="6931" max="6931" width="11.7109375" style="1" bestFit="1" customWidth="1"/>
    <col min="6932" max="6932" width="12.7109375" style="1" bestFit="1" customWidth="1"/>
    <col min="6933" max="6933" width="12.5703125" style="1" customWidth="1"/>
    <col min="6934" max="6934" width="36" style="1" bestFit="1" customWidth="1"/>
    <col min="6935" max="6935" width="10.7109375" style="1" customWidth="1"/>
    <col min="6936" max="6940" width="8" style="1" customWidth="1"/>
    <col min="6941" max="7132" width="8.42578125" style="1"/>
    <col min="7133" max="7133" width="8" style="1" bestFit="1" customWidth="1"/>
    <col min="7134" max="7134" width="6" style="1" bestFit="1" customWidth="1"/>
    <col min="7135" max="7137" width="7.5703125" style="1" bestFit="1" customWidth="1"/>
    <col min="7138" max="7138" width="7.140625" style="1" bestFit="1" customWidth="1"/>
    <col min="7139" max="7150" width="7.140625" style="1" customWidth="1"/>
    <col min="7151" max="7151" width="8" style="1" bestFit="1" customWidth="1"/>
    <col min="7152" max="7152" width="6" style="1" bestFit="1" customWidth="1"/>
    <col min="7153" max="7153" width="6.42578125" style="1" bestFit="1" customWidth="1"/>
    <col min="7154" max="7155" width="7.5703125" style="1" bestFit="1" customWidth="1"/>
    <col min="7156" max="7156" width="7.140625" style="1" customWidth="1"/>
    <col min="7157" max="7157" width="8" style="1" customWidth="1"/>
    <col min="7158" max="7158" width="6" style="1" customWidth="1"/>
    <col min="7159" max="7159" width="6.42578125" style="1" customWidth="1"/>
    <col min="7160" max="7161" width="7.5703125" style="1" customWidth="1"/>
    <col min="7162" max="7174" width="7.140625" style="1" customWidth="1"/>
    <col min="7175" max="7175" width="8" style="1" customWidth="1"/>
    <col min="7176" max="7177" width="10.7109375" style="1" bestFit="1" customWidth="1"/>
    <col min="7178" max="7178" width="7.5703125" style="1" customWidth="1"/>
    <col min="7179" max="7179" width="10.7109375" style="1" bestFit="1" customWidth="1"/>
    <col min="7180" max="7180" width="9.85546875" style="1" bestFit="1" customWidth="1"/>
    <col min="7181" max="7181" width="7.140625" style="1" bestFit="1" customWidth="1"/>
    <col min="7182" max="7182" width="11" style="1" customWidth="1"/>
    <col min="7183" max="7183" width="22" style="1" customWidth="1"/>
    <col min="7184" max="7185" width="11.7109375" style="1" bestFit="1" customWidth="1"/>
    <col min="7186" max="7186" width="10.28515625" style="1" customWidth="1"/>
    <col min="7187" max="7187" width="11.7109375" style="1" bestFit="1" customWidth="1"/>
    <col min="7188" max="7188" width="12.7109375" style="1" bestFit="1" customWidth="1"/>
    <col min="7189" max="7189" width="12.5703125" style="1" customWidth="1"/>
    <col min="7190" max="7190" width="36" style="1" bestFit="1" customWidth="1"/>
    <col min="7191" max="7191" width="10.7109375" style="1" customWidth="1"/>
    <col min="7192" max="7196" width="8" style="1" customWidth="1"/>
    <col min="7197" max="7388" width="8.42578125" style="1"/>
    <col min="7389" max="7389" width="8" style="1" bestFit="1" customWidth="1"/>
    <col min="7390" max="7390" width="6" style="1" bestFit="1" customWidth="1"/>
    <col min="7391" max="7393" width="7.5703125" style="1" bestFit="1" customWidth="1"/>
    <col min="7394" max="7394" width="7.140625" style="1" bestFit="1" customWidth="1"/>
    <col min="7395" max="7406" width="7.140625" style="1" customWidth="1"/>
    <col min="7407" max="7407" width="8" style="1" bestFit="1" customWidth="1"/>
    <col min="7408" max="7408" width="6" style="1" bestFit="1" customWidth="1"/>
    <col min="7409" max="7409" width="6.42578125" style="1" bestFit="1" customWidth="1"/>
    <col min="7410" max="7411" width="7.5703125" style="1" bestFit="1" customWidth="1"/>
    <col min="7412" max="7412" width="7.140625" style="1" customWidth="1"/>
    <col min="7413" max="7413" width="8" style="1" customWidth="1"/>
    <col min="7414" max="7414" width="6" style="1" customWidth="1"/>
    <col min="7415" max="7415" width="6.42578125" style="1" customWidth="1"/>
    <col min="7416" max="7417" width="7.5703125" style="1" customWidth="1"/>
    <col min="7418" max="7430" width="7.140625" style="1" customWidth="1"/>
    <col min="7431" max="7431" width="8" style="1" customWidth="1"/>
    <col min="7432" max="7433" width="10.7109375" style="1" bestFit="1" customWidth="1"/>
    <col min="7434" max="7434" width="7.5703125" style="1" customWidth="1"/>
    <col min="7435" max="7435" width="10.7109375" style="1" bestFit="1" customWidth="1"/>
    <col min="7436" max="7436" width="9.85546875" style="1" bestFit="1" customWidth="1"/>
    <col min="7437" max="7437" width="7.140625" style="1" bestFit="1" customWidth="1"/>
    <col min="7438" max="7438" width="11" style="1" customWidth="1"/>
    <col min="7439" max="7439" width="22" style="1" customWidth="1"/>
    <col min="7440" max="7441" width="11.7109375" style="1" bestFit="1" customWidth="1"/>
    <col min="7442" max="7442" width="10.28515625" style="1" customWidth="1"/>
    <col min="7443" max="7443" width="11.7109375" style="1" bestFit="1" customWidth="1"/>
    <col min="7444" max="7444" width="12.7109375" style="1" bestFit="1" customWidth="1"/>
    <col min="7445" max="7445" width="12.5703125" style="1" customWidth="1"/>
    <col min="7446" max="7446" width="36" style="1" bestFit="1" customWidth="1"/>
    <col min="7447" max="7447" width="10.7109375" style="1" customWidth="1"/>
    <col min="7448" max="7452" width="8" style="1" customWidth="1"/>
    <col min="7453" max="7644" width="8.42578125" style="1"/>
    <col min="7645" max="7645" width="8" style="1" bestFit="1" customWidth="1"/>
    <col min="7646" max="7646" width="6" style="1" bestFit="1" customWidth="1"/>
    <col min="7647" max="7649" width="7.5703125" style="1" bestFit="1" customWidth="1"/>
    <col min="7650" max="7650" width="7.140625" style="1" bestFit="1" customWidth="1"/>
    <col min="7651" max="7662" width="7.140625" style="1" customWidth="1"/>
    <col min="7663" max="7663" width="8" style="1" bestFit="1" customWidth="1"/>
    <col min="7664" max="7664" width="6" style="1" bestFit="1" customWidth="1"/>
    <col min="7665" max="7665" width="6.42578125" style="1" bestFit="1" customWidth="1"/>
    <col min="7666" max="7667" width="7.5703125" style="1" bestFit="1" customWidth="1"/>
    <col min="7668" max="7668" width="7.140625" style="1" customWidth="1"/>
    <col min="7669" max="7669" width="8" style="1" customWidth="1"/>
    <col min="7670" max="7670" width="6" style="1" customWidth="1"/>
    <col min="7671" max="7671" width="6.42578125" style="1" customWidth="1"/>
    <col min="7672" max="7673" width="7.5703125" style="1" customWidth="1"/>
    <col min="7674" max="7686" width="7.140625" style="1" customWidth="1"/>
    <col min="7687" max="7687" width="8" style="1" customWidth="1"/>
    <col min="7688" max="7689" width="10.7109375" style="1" bestFit="1" customWidth="1"/>
    <col min="7690" max="7690" width="7.5703125" style="1" customWidth="1"/>
    <col min="7691" max="7691" width="10.7109375" style="1" bestFit="1" customWidth="1"/>
    <col min="7692" max="7692" width="9.85546875" style="1" bestFit="1" customWidth="1"/>
    <col min="7693" max="7693" width="7.140625" style="1" bestFit="1" customWidth="1"/>
    <col min="7694" max="7694" width="11" style="1" customWidth="1"/>
    <col min="7695" max="7695" width="22" style="1" customWidth="1"/>
    <col min="7696" max="7697" width="11.7109375" style="1" bestFit="1" customWidth="1"/>
    <col min="7698" max="7698" width="10.28515625" style="1" customWidth="1"/>
    <col min="7699" max="7699" width="11.7109375" style="1" bestFit="1" customWidth="1"/>
    <col min="7700" max="7700" width="12.7109375" style="1" bestFit="1" customWidth="1"/>
    <col min="7701" max="7701" width="12.5703125" style="1" customWidth="1"/>
    <col min="7702" max="7702" width="36" style="1" bestFit="1" customWidth="1"/>
    <col min="7703" max="7703" width="10.7109375" style="1" customWidth="1"/>
    <col min="7704" max="7708" width="8" style="1" customWidth="1"/>
    <col min="7709" max="7900" width="8.42578125" style="1"/>
    <col min="7901" max="7901" width="8" style="1" bestFit="1" customWidth="1"/>
    <col min="7902" max="7902" width="6" style="1" bestFit="1" customWidth="1"/>
    <col min="7903" max="7905" width="7.5703125" style="1" bestFit="1" customWidth="1"/>
    <col min="7906" max="7906" width="7.140625" style="1" bestFit="1" customWidth="1"/>
    <col min="7907" max="7918" width="7.140625" style="1" customWidth="1"/>
    <col min="7919" max="7919" width="8" style="1" bestFit="1" customWidth="1"/>
    <col min="7920" max="7920" width="6" style="1" bestFit="1" customWidth="1"/>
    <col min="7921" max="7921" width="6.42578125" style="1" bestFit="1" customWidth="1"/>
    <col min="7922" max="7923" width="7.5703125" style="1" bestFit="1" customWidth="1"/>
    <col min="7924" max="7924" width="7.140625" style="1" customWidth="1"/>
    <col min="7925" max="7925" width="8" style="1" customWidth="1"/>
    <col min="7926" max="7926" width="6" style="1" customWidth="1"/>
    <col min="7927" max="7927" width="6.42578125" style="1" customWidth="1"/>
    <col min="7928" max="7929" width="7.5703125" style="1" customWidth="1"/>
    <col min="7930" max="7942" width="7.140625" style="1" customWidth="1"/>
    <col min="7943" max="7943" width="8" style="1" customWidth="1"/>
    <col min="7944" max="7945" width="10.7109375" style="1" bestFit="1" customWidth="1"/>
    <col min="7946" max="7946" width="7.5703125" style="1" customWidth="1"/>
    <col min="7947" max="7947" width="10.7109375" style="1" bestFit="1" customWidth="1"/>
    <col min="7948" max="7948" width="9.85546875" style="1" bestFit="1" customWidth="1"/>
    <col min="7949" max="7949" width="7.140625" style="1" bestFit="1" customWidth="1"/>
    <col min="7950" max="7950" width="11" style="1" customWidth="1"/>
    <col min="7951" max="7951" width="22" style="1" customWidth="1"/>
    <col min="7952" max="7953" width="11.7109375" style="1" bestFit="1" customWidth="1"/>
    <col min="7954" max="7954" width="10.28515625" style="1" customWidth="1"/>
    <col min="7955" max="7955" width="11.7109375" style="1" bestFit="1" customWidth="1"/>
    <col min="7956" max="7956" width="12.7109375" style="1" bestFit="1" customWidth="1"/>
    <col min="7957" max="7957" width="12.5703125" style="1" customWidth="1"/>
    <col min="7958" max="7958" width="36" style="1" bestFit="1" customWidth="1"/>
    <col min="7959" max="7959" width="10.7109375" style="1" customWidth="1"/>
    <col min="7960" max="7964" width="8" style="1" customWidth="1"/>
    <col min="7965" max="8156" width="8.42578125" style="1"/>
    <col min="8157" max="8157" width="8" style="1" bestFit="1" customWidth="1"/>
    <col min="8158" max="8158" width="6" style="1" bestFit="1" customWidth="1"/>
    <col min="8159" max="8161" width="7.5703125" style="1" bestFit="1" customWidth="1"/>
    <col min="8162" max="8162" width="7.140625" style="1" bestFit="1" customWidth="1"/>
    <col min="8163" max="8174" width="7.140625" style="1" customWidth="1"/>
    <col min="8175" max="8175" width="8" style="1" bestFit="1" customWidth="1"/>
    <col min="8176" max="8176" width="6" style="1" bestFit="1" customWidth="1"/>
    <col min="8177" max="8177" width="6.42578125" style="1" bestFit="1" customWidth="1"/>
    <col min="8178" max="8179" width="7.5703125" style="1" bestFit="1" customWidth="1"/>
    <col min="8180" max="8180" width="7.140625" style="1" customWidth="1"/>
    <col min="8181" max="8181" width="8" style="1" customWidth="1"/>
    <col min="8182" max="8182" width="6" style="1" customWidth="1"/>
    <col min="8183" max="8183" width="6.42578125" style="1" customWidth="1"/>
    <col min="8184" max="8185" width="7.5703125" style="1" customWidth="1"/>
    <col min="8186" max="8198" width="7.140625" style="1" customWidth="1"/>
    <col min="8199" max="8199" width="8" style="1" customWidth="1"/>
    <col min="8200" max="8201" width="10.7109375" style="1" bestFit="1" customWidth="1"/>
    <col min="8202" max="8202" width="7.5703125" style="1" customWidth="1"/>
    <col min="8203" max="8203" width="10.7109375" style="1" bestFit="1" customWidth="1"/>
    <col min="8204" max="8204" width="9.85546875" style="1" bestFit="1" customWidth="1"/>
    <col min="8205" max="8205" width="7.140625" style="1" bestFit="1" customWidth="1"/>
    <col min="8206" max="8206" width="11" style="1" customWidth="1"/>
    <col min="8207" max="8207" width="22" style="1" customWidth="1"/>
    <col min="8208" max="8209" width="11.7109375" style="1" bestFit="1" customWidth="1"/>
    <col min="8210" max="8210" width="10.28515625" style="1" customWidth="1"/>
    <col min="8211" max="8211" width="11.7109375" style="1" bestFit="1" customWidth="1"/>
    <col min="8212" max="8212" width="12.7109375" style="1" bestFit="1" customWidth="1"/>
    <col min="8213" max="8213" width="12.5703125" style="1" customWidth="1"/>
    <col min="8214" max="8214" width="36" style="1" bestFit="1" customWidth="1"/>
    <col min="8215" max="8215" width="10.7109375" style="1" customWidth="1"/>
    <col min="8216" max="8220" width="8" style="1" customWidth="1"/>
    <col min="8221" max="8412" width="8.42578125" style="1"/>
    <col min="8413" max="8413" width="8" style="1" bestFit="1" customWidth="1"/>
    <col min="8414" max="8414" width="6" style="1" bestFit="1" customWidth="1"/>
    <col min="8415" max="8417" width="7.5703125" style="1" bestFit="1" customWidth="1"/>
    <col min="8418" max="8418" width="7.140625" style="1" bestFit="1" customWidth="1"/>
    <col min="8419" max="8430" width="7.140625" style="1" customWidth="1"/>
    <col min="8431" max="8431" width="8" style="1" bestFit="1" customWidth="1"/>
    <col min="8432" max="8432" width="6" style="1" bestFit="1" customWidth="1"/>
    <col min="8433" max="8433" width="6.42578125" style="1" bestFit="1" customWidth="1"/>
    <col min="8434" max="8435" width="7.5703125" style="1" bestFit="1" customWidth="1"/>
    <col min="8436" max="8436" width="7.140625" style="1" customWidth="1"/>
    <col min="8437" max="8437" width="8" style="1" customWidth="1"/>
    <col min="8438" max="8438" width="6" style="1" customWidth="1"/>
    <col min="8439" max="8439" width="6.42578125" style="1" customWidth="1"/>
    <col min="8440" max="8441" width="7.5703125" style="1" customWidth="1"/>
    <col min="8442" max="8454" width="7.140625" style="1" customWidth="1"/>
    <col min="8455" max="8455" width="8" style="1" customWidth="1"/>
    <col min="8456" max="8457" width="10.7109375" style="1" bestFit="1" customWidth="1"/>
    <col min="8458" max="8458" width="7.5703125" style="1" customWidth="1"/>
    <col min="8459" max="8459" width="10.7109375" style="1" bestFit="1" customWidth="1"/>
    <col min="8460" max="8460" width="9.85546875" style="1" bestFit="1" customWidth="1"/>
    <col min="8461" max="8461" width="7.140625" style="1" bestFit="1" customWidth="1"/>
    <col min="8462" max="8462" width="11" style="1" customWidth="1"/>
    <col min="8463" max="8463" width="22" style="1" customWidth="1"/>
    <col min="8464" max="8465" width="11.7109375" style="1" bestFit="1" customWidth="1"/>
    <col min="8466" max="8466" width="10.28515625" style="1" customWidth="1"/>
    <col min="8467" max="8467" width="11.7109375" style="1" bestFit="1" customWidth="1"/>
    <col min="8468" max="8468" width="12.7109375" style="1" bestFit="1" customWidth="1"/>
    <col min="8469" max="8469" width="12.5703125" style="1" customWidth="1"/>
    <col min="8470" max="8470" width="36" style="1" bestFit="1" customWidth="1"/>
    <col min="8471" max="8471" width="10.7109375" style="1" customWidth="1"/>
    <col min="8472" max="8476" width="8" style="1" customWidth="1"/>
    <col min="8477" max="8668" width="8.42578125" style="1"/>
    <col min="8669" max="8669" width="8" style="1" bestFit="1" customWidth="1"/>
    <col min="8670" max="8670" width="6" style="1" bestFit="1" customWidth="1"/>
    <col min="8671" max="8673" width="7.5703125" style="1" bestFit="1" customWidth="1"/>
    <col min="8674" max="8674" width="7.140625" style="1" bestFit="1" customWidth="1"/>
    <col min="8675" max="8686" width="7.140625" style="1" customWidth="1"/>
    <col min="8687" max="8687" width="8" style="1" bestFit="1" customWidth="1"/>
    <col min="8688" max="8688" width="6" style="1" bestFit="1" customWidth="1"/>
    <col min="8689" max="8689" width="6.42578125" style="1" bestFit="1" customWidth="1"/>
    <col min="8690" max="8691" width="7.5703125" style="1" bestFit="1" customWidth="1"/>
    <col min="8692" max="8692" width="7.140625" style="1" customWidth="1"/>
    <col min="8693" max="8693" width="8" style="1" customWidth="1"/>
    <col min="8694" max="8694" width="6" style="1" customWidth="1"/>
    <col min="8695" max="8695" width="6.42578125" style="1" customWidth="1"/>
    <col min="8696" max="8697" width="7.5703125" style="1" customWidth="1"/>
    <col min="8698" max="8710" width="7.140625" style="1" customWidth="1"/>
    <col min="8711" max="8711" width="8" style="1" customWidth="1"/>
    <col min="8712" max="8713" width="10.7109375" style="1" bestFit="1" customWidth="1"/>
    <col min="8714" max="8714" width="7.5703125" style="1" customWidth="1"/>
    <col min="8715" max="8715" width="10.7109375" style="1" bestFit="1" customWidth="1"/>
    <col min="8716" max="8716" width="9.85546875" style="1" bestFit="1" customWidth="1"/>
    <col min="8717" max="8717" width="7.140625" style="1" bestFit="1" customWidth="1"/>
    <col min="8718" max="8718" width="11" style="1" customWidth="1"/>
    <col min="8719" max="8719" width="22" style="1" customWidth="1"/>
    <col min="8720" max="8721" width="11.7109375" style="1" bestFit="1" customWidth="1"/>
    <col min="8722" max="8722" width="10.28515625" style="1" customWidth="1"/>
    <col min="8723" max="8723" width="11.7109375" style="1" bestFit="1" customWidth="1"/>
    <col min="8724" max="8724" width="12.7109375" style="1" bestFit="1" customWidth="1"/>
    <col min="8725" max="8725" width="12.5703125" style="1" customWidth="1"/>
    <col min="8726" max="8726" width="36" style="1" bestFit="1" customWidth="1"/>
    <col min="8727" max="8727" width="10.7109375" style="1" customWidth="1"/>
    <col min="8728" max="8732" width="8" style="1" customWidth="1"/>
    <col min="8733" max="8924" width="8.42578125" style="1"/>
    <col min="8925" max="8925" width="8" style="1" bestFit="1" customWidth="1"/>
    <col min="8926" max="8926" width="6" style="1" bestFit="1" customWidth="1"/>
    <col min="8927" max="8929" width="7.5703125" style="1" bestFit="1" customWidth="1"/>
    <col min="8930" max="8930" width="7.140625" style="1" bestFit="1" customWidth="1"/>
    <col min="8931" max="8942" width="7.140625" style="1" customWidth="1"/>
    <col min="8943" max="8943" width="8" style="1" bestFit="1" customWidth="1"/>
    <col min="8944" max="8944" width="6" style="1" bestFit="1" customWidth="1"/>
    <col min="8945" max="8945" width="6.42578125" style="1" bestFit="1" customWidth="1"/>
    <col min="8946" max="8947" width="7.5703125" style="1" bestFit="1" customWidth="1"/>
    <col min="8948" max="8948" width="7.140625" style="1" customWidth="1"/>
    <col min="8949" max="8949" width="8" style="1" customWidth="1"/>
    <col min="8950" max="8950" width="6" style="1" customWidth="1"/>
    <col min="8951" max="8951" width="6.42578125" style="1" customWidth="1"/>
    <col min="8952" max="8953" width="7.5703125" style="1" customWidth="1"/>
    <col min="8954" max="8966" width="7.140625" style="1" customWidth="1"/>
    <col min="8967" max="8967" width="8" style="1" customWidth="1"/>
    <col min="8968" max="8969" width="10.7109375" style="1" bestFit="1" customWidth="1"/>
    <col min="8970" max="8970" width="7.5703125" style="1" customWidth="1"/>
    <col min="8971" max="8971" width="10.7109375" style="1" bestFit="1" customWidth="1"/>
    <col min="8972" max="8972" width="9.85546875" style="1" bestFit="1" customWidth="1"/>
    <col min="8973" max="8973" width="7.140625" style="1" bestFit="1" customWidth="1"/>
    <col min="8974" max="8974" width="11" style="1" customWidth="1"/>
    <col min="8975" max="8975" width="22" style="1" customWidth="1"/>
    <col min="8976" max="8977" width="11.7109375" style="1" bestFit="1" customWidth="1"/>
    <col min="8978" max="8978" width="10.28515625" style="1" customWidth="1"/>
    <col min="8979" max="8979" width="11.7109375" style="1" bestFit="1" customWidth="1"/>
    <col min="8980" max="8980" width="12.7109375" style="1" bestFit="1" customWidth="1"/>
    <col min="8981" max="8981" width="12.5703125" style="1" customWidth="1"/>
    <col min="8982" max="8982" width="36" style="1" bestFit="1" customWidth="1"/>
    <col min="8983" max="8983" width="10.7109375" style="1" customWidth="1"/>
    <col min="8984" max="8988" width="8" style="1" customWidth="1"/>
    <col min="8989" max="9180" width="8.42578125" style="1"/>
    <col min="9181" max="9181" width="8" style="1" bestFit="1" customWidth="1"/>
    <col min="9182" max="9182" width="6" style="1" bestFit="1" customWidth="1"/>
    <col min="9183" max="9185" width="7.5703125" style="1" bestFit="1" customWidth="1"/>
    <col min="9186" max="9186" width="7.140625" style="1" bestFit="1" customWidth="1"/>
    <col min="9187" max="9198" width="7.140625" style="1" customWidth="1"/>
    <col min="9199" max="9199" width="8" style="1" bestFit="1" customWidth="1"/>
    <col min="9200" max="9200" width="6" style="1" bestFit="1" customWidth="1"/>
    <col min="9201" max="9201" width="6.42578125" style="1" bestFit="1" customWidth="1"/>
    <col min="9202" max="9203" width="7.5703125" style="1" bestFit="1" customWidth="1"/>
    <col min="9204" max="9204" width="7.140625" style="1" customWidth="1"/>
    <col min="9205" max="9205" width="8" style="1" customWidth="1"/>
    <col min="9206" max="9206" width="6" style="1" customWidth="1"/>
    <col min="9207" max="9207" width="6.42578125" style="1" customWidth="1"/>
    <col min="9208" max="9209" width="7.5703125" style="1" customWidth="1"/>
    <col min="9210" max="9222" width="7.140625" style="1" customWidth="1"/>
    <col min="9223" max="9223" width="8" style="1" customWidth="1"/>
    <col min="9224" max="9225" width="10.7109375" style="1" bestFit="1" customWidth="1"/>
    <col min="9226" max="9226" width="7.5703125" style="1" customWidth="1"/>
    <col min="9227" max="9227" width="10.7109375" style="1" bestFit="1" customWidth="1"/>
    <col min="9228" max="9228" width="9.85546875" style="1" bestFit="1" customWidth="1"/>
    <col min="9229" max="9229" width="7.140625" style="1" bestFit="1" customWidth="1"/>
    <col min="9230" max="9230" width="11" style="1" customWidth="1"/>
    <col min="9231" max="9231" width="22" style="1" customWidth="1"/>
    <col min="9232" max="9233" width="11.7109375" style="1" bestFit="1" customWidth="1"/>
    <col min="9234" max="9234" width="10.28515625" style="1" customWidth="1"/>
    <col min="9235" max="9235" width="11.7109375" style="1" bestFit="1" customWidth="1"/>
    <col min="9236" max="9236" width="12.7109375" style="1" bestFit="1" customWidth="1"/>
    <col min="9237" max="9237" width="12.5703125" style="1" customWidth="1"/>
    <col min="9238" max="9238" width="36" style="1" bestFit="1" customWidth="1"/>
    <col min="9239" max="9239" width="10.7109375" style="1" customWidth="1"/>
    <col min="9240" max="9244" width="8" style="1" customWidth="1"/>
    <col min="9245" max="9436" width="8.42578125" style="1"/>
    <col min="9437" max="9437" width="8" style="1" bestFit="1" customWidth="1"/>
    <col min="9438" max="9438" width="6" style="1" bestFit="1" customWidth="1"/>
    <col min="9439" max="9441" width="7.5703125" style="1" bestFit="1" customWidth="1"/>
    <col min="9442" max="9442" width="7.140625" style="1" bestFit="1" customWidth="1"/>
    <col min="9443" max="9454" width="7.140625" style="1" customWidth="1"/>
    <col min="9455" max="9455" width="8" style="1" bestFit="1" customWidth="1"/>
    <col min="9456" max="9456" width="6" style="1" bestFit="1" customWidth="1"/>
    <col min="9457" max="9457" width="6.42578125" style="1" bestFit="1" customWidth="1"/>
    <col min="9458" max="9459" width="7.5703125" style="1" bestFit="1" customWidth="1"/>
    <col min="9460" max="9460" width="7.140625" style="1" customWidth="1"/>
    <col min="9461" max="9461" width="8" style="1" customWidth="1"/>
    <col min="9462" max="9462" width="6" style="1" customWidth="1"/>
    <col min="9463" max="9463" width="6.42578125" style="1" customWidth="1"/>
    <col min="9464" max="9465" width="7.5703125" style="1" customWidth="1"/>
    <col min="9466" max="9478" width="7.140625" style="1" customWidth="1"/>
    <col min="9479" max="9479" width="8" style="1" customWidth="1"/>
    <col min="9480" max="9481" width="10.7109375" style="1" bestFit="1" customWidth="1"/>
    <col min="9482" max="9482" width="7.5703125" style="1" customWidth="1"/>
    <col min="9483" max="9483" width="10.7109375" style="1" bestFit="1" customWidth="1"/>
    <col min="9484" max="9484" width="9.85546875" style="1" bestFit="1" customWidth="1"/>
    <col min="9485" max="9485" width="7.140625" style="1" bestFit="1" customWidth="1"/>
    <col min="9486" max="9486" width="11" style="1" customWidth="1"/>
    <col min="9487" max="9487" width="22" style="1" customWidth="1"/>
    <col min="9488" max="9489" width="11.7109375" style="1" bestFit="1" customWidth="1"/>
    <col min="9490" max="9490" width="10.28515625" style="1" customWidth="1"/>
    <col min="9491" max="9491" width="11.7109375" style="1" bestFit="1" customWidth="1"/>
    <col min="9492" max="9492" width="12.7109375" style="1" bestFit="1" customWidth="1"/>
    <col min="9493" max="9493" width="12.5703125" style="1" customWidth="1"/>
    <col min="9494" max="9494" width="36" style="1" bestFit="1" customWidth="1"/>
    <col min="9495" max="9495" width="10.7109375" style="1" customWidth="1"/>
    <col min="9496" max="9500" width="8" style="1" customWidth="1"/>
    <col min="9501" max="9692" width="8.42578125" style="1"/>
    <col min="9693" max="9693" width="8" style="1" bestFit="1" customWidth="1"/>
    <col min="9694" max="9694" width="6" style="1" bestFit="1" customWidth="1"/>
    <col min="9695" max="9697" width="7.5703125" style="1" bestFit="1" customWidth="1"/>
    <col min="9698" max="9698" width="7.140625" style="1" bestFit="1" customWidth="1"/>
    <col min="9699" max="9710" width="7.140625" style="1" customWidth="1"/>
    <col min="9711" max="9711" width="8" style="1" bestFit="1" customWidth="1"/>
    <col min="9712" max="9712" width="6" style="1" bestFit="1" customWidth="1"/>
    <col min="9713" max="9713" width="6.42578125" style="1" bestFit="1" customWidth="1"/>
    <col min="9714" max="9715" width="7.5703125" style="1" bestFit="1" customWidth="1"/>
    <col min="9716" max="9716" width="7.140625" style="1" customWidth="1"/>
    <col min="9717" max="9717" width="8" style="1" customWidth="1"/>
    <col min="9718" max="9718" width="6" style="1" customWidth="1"/>
    <col min="9719" max="9719" width="6.42578125" style="1" customWidth="1"/>
    <col min="9720" max="9721" width="7.5703125" style="1" customWidth="1"/>
    <col min="9722" max="9734" width="7.140625" style="1" customWidth="1"/>
    <col min="9735" max="9735" width="8" style="1" customWidth="1"/>
    <col min="9736" max="9737" width="10.7109375" style="1" bestFit="1" customWidth="1"/>
    <col min="9738" max="9738" width="7.5703125" style="1" customWidth="1"/>
    <col min="9739" max="9739" width="10.7109375" style="1" bestFit="1" customWidth="1"/>
    <col min="9740" max="9740" width="9.85546875" style="1" bestFit="1" customWidth="1"/>
    <col min="9741" max="9741" width="7.140625" style="1" bestFit="1" customWidth="1"/>
    <col min="9742" max="9742" width="11" style="1" customWidth="1"/>
    <col min="9743" max="9743" width="22" style="1" customWidth="1"/>
    <col min="9744" max="9745" width="11.7109375" style="1" bestFit="1" customWidth="1"/>
    <col min="9746" max="9746" width="10.28515625" style="1" customWidth="1"/>
    <col min="9747" max="9747" width="11.7109375" style="1" bestFit="1" customWidth="1"/>
    <col min="9748" max="9748" width="12.7109375" style="1" bestFit="1" customWidth="1"/>
    <col min="9749" max="9749" width="12.5703125" style="1" customWidth="1"/>
    <col min="9750" max="9750" width="36" style="1" bestFit="1" customWidth="1"/>
    <col min="9751" max="9751" width="10.7109375" style="1" customWidth="1"/>
    <col min="9752" max="9756" width="8" style="1" customWidth="1"/>
    <col min="9757" max="9948" width="8.42578125" style="1"/>
    <col min="9949" max="9949" width="8" style="1" bestFit="1" customWidth="1"/>
    <col min="9950" max="9950" width="6" style="1" bestFit="1" customWidth="1"/>
    <col min="9951" max="9953" width="7.5703125" style="1" bestFit="1" customWidth="1"/>
    <col min="9954" max="9954" width="7.140625" style="1" bestFit="1" customWidth="1"/>
    <col min="9955" max="9966" width="7.140625" style="1" customWidth="1"/>
    <col min="9967" max="9967" width="8" style="1" bestFit="1" customWidth="1"/>
    <col min="9968" max="9968" width="6" style="1" bestFit="1" customWidth="1"/>
    <col min="9969" max="9969" width="6.42578125" style="1" bestFit="1" customWidth="1"/>
    <col min="9970" max="9971" width="7.5703125" style="1" bestFit="1" customWidth="1"/>
    <col min="9972" max="9972" width="7.140625" style="1" customWidth="1"/>
    <col min="9973" max="9973" width="8" style="1" customWidth="1"/>
    <col min="9974" max="9974" width="6" style="1" customWidth="1"/>
    <col min="9975" max="9975" width="6.42578125" style="1" customWidth="1"/>
    <col min="9976" max="9977" width="7.5703125" style="1" customWidth="1"/>
    <col min="9978" max="9990" width="7.140625" style="1" customWidth="1"/>
    <col min="9991" max="9991" width="8" style="1" customWidth="1"/>
    <col min="9992" max="9993" width="10.7109375" style="1" bestFit="1" customWidth="1"/>
    <col min="9994" max="9994" width="7.5703125" style="1" customWidth="1"/>
    <col min="9995" max="9995" width="10.7109375" style="1" bestFit="1" customWidth="1"/>
    <col min="9996" max="9996" width="9.85546875" style="1" bestFit="1" customWidth="1"/>
    <col min="9997" max="9997" width="7.140625" style="1" bestFit="1" customWidth="1"/>
    <col min="9998" max="9998" width="11" style="1" customWidth="1"/>
    <col min="9999" max="9999" width="22" style="1" customWidth="1"/>
    <col min="10000" max="10001" width="11.7109375" style="1" bestFit="1" customWidth="1"/>
    <col min="10002" max="10002" width="10.28515625" style="1" customWidth="1"/>
    <col min="10003" max="10003" width="11.7109375" style="1" bestFit="1" customWidth="1"/>
    <col min="10004" max="10004" width="12.7109375" style="1" bestFit="1" customWidth="1"/>
    <col min="10005" max="10005" width="12.5703125" style="1" customWidth="1"/>
    <col min="10006" max="10006" width="36" style="1" bestFit="1" customWidth="1"/>
    <col min="10007" max="10007" width="10.7109375" style="1" customWidth="1"/>
    <col min="10008" max="10012" width="8" style="1" customWidth="1"/>
    <col min="10013" max="10204" width="8.42578125" style="1"/>
    <col min="10205" max="10205" width="8" style="1" bestFit="1" customWidth="1"/>
    <col min="10206" max="10206" width="6" style="1" bestFit="1" customWidth="1"/>
    <col min="10207" max="10209" width="7.5703125" style="1" bestFit="1" customWidth="1"/>
    <col min="10210" max="10210" width="7.140625" style="1" bestFit="1" customWidth="1"/>
    <col min="10211" max="10222" width="7.140625" style="1" customWidth="1"/>
    <col min="10223" max="10223" width="8" style="1" bestFit="1" customWidth="1"/>
    <col min="10224" max="10224" width="6" style="1" bestFit="1" customWidth="1"/>
    <col min="10225" max="10225" width="6.42578125" style="1" bestFit="1" customWidth="1"/>
    <col min="10226" max="10227" width="7.5703125" style="1" bestFit="1" customWidth="1"/>
    <col min="10228" max="10228" width="7.140625" style="1" customWidth="1"/>
    <col min="10229" max="10229" width="8" style="1" customWidth="1"/>
    <col min="10230" max="10230" width="6" style="1" customWidth="1"/>
    <col min="10231" max="10231" width="6.42578125" style="1" customWidth="1"/>
    <col min="10232" max="10233" width="7.5703125" style="1" customWidth="1"/>
    <col min="10234" max="10246" width="7.140625" style="1" customWidth="1"/>
    <col min="10247" max="10247" width="8" style="1" customWidth="1"/>
    <col min="10248" max="10249" width="10.7109375" style="1" bestFit="1" customWidth="1"/>
    <col min="10250" max="10250" width="7.5703125" style="1" customWidth="1"/>
    <col min="10251" max="10251" width="10.7109375" style="1" bestFit="1" customWidth="1"/>
    <col min="10252" max="10252" width="9.85546875" style="1" bestFit="1" customWidth="1"/>
    <col min="10253" max="10253" width="7.140625" style="1" bestFit="1" customWidth="1"/>
    <col min="10254" max="10254" width="11" style="1" customWidth="1"/>
    <col min="10255" max="10255" width="22" style="1" customWidth="1"/>
    <col min="10256" max="10257" width="11.7109375" style="1" bestFit="1" customWidth="1"/>
    <col min="10258" max="10258" width="10.28515625" style="1" customWidth="1"/>
    <col min="10259" max="10259" width="11.7109375" style="1" bestFit="1" customWidth="1"/>
    <col min="10260" max="10260" width="12.7109375" style="1" bestFit="1" customWidth="1"/>
    <col min="10261" max="10261" width="12.5703125" style="1" customWidth="1"/>
    <col min="10262" max="10262" width="36" style="1" bestFit="1" customWidth="1"/>
    <col min="10263" max="10263" width="10.7109375" style="1" customWidth="1"/>
    <col min="10264" max="10268" width="8" style="1" customWidth="1"/>
    <col min="10269" max="10460" width="8.42578125" style="1"/>
    <col min="10461" max="10461" width="8" style="1" bestFit="1" customWidth="1"/>
    <col min="10462" max="10462" width="6" style="1" bestFit="1" customWidth="1"/>
    <col min="10463" max="10465" width="7.5703125" style="1" bestFit="1" customWidth="1"/>
    <col min="10466" max="10466" width="7.140625" style="1" bestFit="1" customWidth="1"/>
    <col min="10467" max="10478" width="7.140625" style="1" customWidth="1"/>
    <col min="10479" max="10479" width="8" style="1" bestFit="1" customWidth="1"/>
    <col min="10480" max="10480" width="6" style="1" bestFit="1" customWidth="1"/>
    <col min="10481" max="10481" width="6.42578125" style="1" bestFit="1" customWidth="1"/>
    <col min="10482" max="10483" width="7.5703125" style="1" bestFit="1" customWidth="1"/>
    <col min="10484" max="10484" width="7.140625" style="1" customWidth="1"/>
    <col min="10485" max="10485" width="8" style="1" customWidth="1"/>
    <col min="10486" max="10486" width="6" style="1" customWidth="1"/>
    <col min="10487" max="10487" width="6.42578125" style="1" customWidth="1"/>
    <col min="10488" max="10489" width="7.5703125" style="1" customWidth="1"/>
    <col min="10490" max="10502" width="7.140625" style="1" customWidth="1"/>
    <col min="10503" max="10503" width="8" style="1" customWidth="1"/>
    <col min="10504" max="10505" width="10.7109375" style="1" bestFit="1" customWidth="1"/>
    <col min="10506" max="10506" width="7.5703125" style="1" customWidth="1"/>
    <col min="10507" max="10507" width="10.7109375" style="1" bestFit="1" customWidth="1"/>
    <col min="10508" max="10508" width="9.85546875" style="1" bestFit="1" customWidth="1"/>
    <col min="10509" max="10509" width="7.140625" style="1" bestFit="1" customWidth="1"/>
    <col min="10510" max="10510" width="11" style="1" customWidth="1"/>
    <col min="10511" max="10511" width="22" style="1" customWidth="1"/>
    <col min="10512" max="10513" width="11.7109375" style="1" bestFit="1" customWidth="1"/>
    <col min="10514" max="10514" width="10.28515625" style="1" customWidth="1"/>
    <col min="10515" max="10515" width="11.7109375" style="1" bestFit="1" customWidth="1"/>
    <col min="10516" max="10516" width="12.7109375" style="1" bestFit="1" customWidth="1"/>
    <col min="10517" max="10517" width="12.5703125" style="1" customWidth="1"/>
    <col min="10518" max="10518" width="36" style="1" bestFit="1" customWidth="1"/>
    <col min="10519" max="10519" width="10.7109375" style="1" customWidth="1"/>
    <col min="10520" max="10524" width="8" style="1" customWidth="1"/>
    <col min="10525" max="10716" width="8.42578125" style="1"/>
    <col min="10717" max="10717" width="8" style="1" bestFit="1" customWidth="1"/>
    <col min="10718" max="10718" width="6" style="1" bestFit="1" customWidth="1"/>
    <col min="10719" max="10721" width="7.5703125" style="1" bestFit="1" customWidth="1"/>
    <col min="10722" max="10722" width="7.140625" style="1" bestFit="1" customWidth="1"/>
    <col min="10723" max="10734" width="7.140625" style="1" customWidth="1"/>
    <col min="10735" max="10735" width="8" style="1" bestFit="1" customWidth="1"/>
    <col min="10736" max="10736" width="6" style="1" bestFit="1" customWidth="1"/>
    <col min="10737" max="10737" width="6.42578125" style="1" bestFit="1" customWidth="1"/>
    <col min="10738" max="10739" width="7.5703125" style="1" bestFit="1" customWidth="1"/>
    <col min="10740" max="10740" width="7.140625" style="1" customWidth="1"/>
    <col min="10741" max="10741" width="8" style="1" customWidth="1"/>
    <col min="10742" max="10742" width="6" style="1" customWidth="1"/>
    <col min="10743" max="10743" width="6.42578125" style="1" customWidth="1"/>
    <col min="10744" max="10745" width="7.5703125" style="1" customWidth="1"/>
    <col min="10746" max="10758" width="7.140625" style="1" customWidth="1"/>
    <col min="10759" max="10759" width="8" style="1" customWidth="1"/>
    <col min="10760" max="10761" width="10.7109375" style="1" bestFit="1" customWidth="1"/>
    <col min="10762" max="10762" width="7.5703125" style="1" customWidth="1"/>
    <col min="10763" max="10763" width="10.7109375" style="1" bestFit="1" customWidth="1"/>
    <col min="10764" max="10764" width="9.85546875" style="1" bestFit="1" customWidth="1"/>
    <col min="10765" max="10765" width="7.140625" style="1" bestFit="1" customWidth="1"/>
    <col min="10766" max="10766" width="11" style="1" customWidth="1"/>
    <col min="10767" max="10767" width="22" style="1" customWidth="1"/>
    <col min="10768" max="10769" width="11.7109375" style="1" bestFit="1" customWidth="1"/>
    <col min="10770" max="10770" width="10.28515625" style="1" customWidth="1"/>
    <col min="10771" max="10771" width="11.7109375" style="1" bestFit="1" customWidth="1"/>
    <col min="10772" max="10772" width="12.7109375" style="1" bestFit="1" customWidth="1"/>
    <col min="10773" max="10773" width="12.5703125" style="1" customWidth="1"/>
    <col min="10774" max="10774" width="36" style="1" bestFit="1" customWidth="1"/>
    <col min="10775" max="10775" width="10.7109375" style="1" customWidth="1"/>
    <col min="10776" max="10780" width="8" style="1" customWidth="1"/>
    <col min="10781" max="10972" width="8.42578125" style="1"/>
    <col min="10973" max="10973" width="8" style="1" bestFit="1" customWidth="1"/>
    <col min="10974" max="10974" width="6" style="1" bestFit="1" customWidth="1"/>
    <col min="10975" max="10977" width="7.5703125" style="1" bestFit="1" customWidth="1"/>
    <col min="10978" max="10978" width="7.140625" style="1" bestFit="1" customWidth="1"/>
    <col min="10979" max="10990" width="7.140625" style="1" customWidth="1"/>
    <col min="10991" max="10991" width="8" style="1" bestFit="1" customWidth="1"/>
    <col min="10992" max="10992" width="6" style="1" bestFit="1" customWidth="1"/>
    <col min="10993" max="10993" width="6.42578125" style="1" bestFit="1" customWidth="1"/>
    <col min="10994" max="10995" width="7.5703125" style="1" bestFit="1" customWidth="1"/>
    <col min="10996" max="10996" width="7.140625" style="1" customWidth="1"/>
    <col min="10997" max="10997" width="8" style="1" customWidth="1"/>
    <col min="10998" max="10998" width="6" style="1" customWidth="1"/>
    <col min="10999" max="10999" width="6.42578125" style="1" customWidth="1"/>
    <col min="11000" max="11001" width="7.5703125" style="1" customWidth="1"/>
    <col min="11002" max="11014" width="7.140625" style="1" customWidth="1"/>
    <col min="11015" max="11015" width="8" style="1" customWidth="1"/>
    <col min="11016" max="11017" width="10.7109375" style="1" bestFit="1" customWidth="1"/>
    <col min="11018" max="11018" width="7.5703125" style="1" customWidth="1"/>
    <col min="11019" max="11019" width="10.7109375" style="1" bestFit="1" customWidth="1"/>
    <col min="11020" max="11020" width="9.85546875" style="1" bestFit="1" customWidth="1"/>
    <col min="11021" max="11021" width="7.140625" style="1" bestFit="1" customWidth="1"/>
    <col min="11022" max="11022" width="11" style="1" customWidth="1"/>
    <col min="11023" max="11023" width="22" style="1" customWidth="1"/>
    <col min="11024" max="11025" width="11.7109375" style="1" bestFit="1" customWidth="1"/>
    <col min="11026" max="11026" width="10.28515625" style="1" customWidth="1"/>
    <col min="11027" max="11027" width="11.7109375" style="1" bestFit="1" customWidth="1"/>
    <col min="11028" max="11028" width="12.7109375" style="1" bestFit="1" customWidth="1"/>
    <col min="11029" max="11029" width="12.5703125" style="1" customWidth="1"/>
    <col min="11030" max="11030" width="36" style="1" bestFit="1" customWidth="1"/>
    <col min="11031" max="11031" width="10.7109375" style="1" customWidth="1"/>
    <col min="11032" max="11036" width="8" style="1" customWidth="1"/>
    <col min="11037" max="11228" width="8.42578125" style="1"/>
    <col min="11229" max="11229" width="8" style="1" bestFit="1" customWidth="1"/>
    <col min="11230" max="11230" width="6" style="1" bestFit="1" customWidth="1"/>
    <col min="11231" max="11233" width="7.5703125" style="1" bestFit="1" customWidth="1"/>
    <col min="11234" max="11234" width="7.140625" style="1" bestFit="1" customWidth="1"/>
    <col min="11235" max="11246" width="7.140625" style="1" customWidth="1"/>
    <col min="11247" max="11247" width="8" style="1" bestFit="1" customWidth="1"/>
    <col min="11248" max="11248" width="6" style="1" bestFit="1" customWidth="1"/>
    <col min="11249" max="11249" width="6.42578125" style="1" bestFit="1" customWidth="1"/>
    <col min="11250" max="11251" width="7.5703125" style="1" bestFit="1" customWidth="1"/>
    <col min="11252" max="11252" width="7.140625" style="1" customWidth="1"/>
    <col min="11253" max="11253" width="8" style="1" customWidth="1"/>
    <col min="11254" max="11254" width="6" style="1" customWidth="1"/>
    <col min="11255" max="11255" width="6.42578125" style="1" customWidth="1"/>
    <col min="11256" max="11257" width="7.5703125" style="1" customWidth="1"/>
    <col min="11258" max="11270" width="7.140625" style="1" customWidth="1"/>
    <col min="11271" max="11271" width="8" style="1" customWidth="1"/>
    <col min="11272" max="11273" width="10.7109375" style="1" bestFit="1" customWidth="1"/>
    <col min="11274" max="11274" width="7.5703125" style="1" customWidth="1"/>
    <col min="11275" max="11275" width="10.7109375" style="1" bestFit="1" customWidth="1"/>
    <col min="11276" max="11276" width="9.85546875" style="1" bestFit="1" customWidth="1"/>
    <col min="11277" max="11277" width="7.140625" style="1" bestFit="1" customWidth="1"/>
    <col min="11278" max="11278" width="11" style="1" customWidth="1"/>
    <col min="11279" max="11279" width="22" style="1" customWidth="1"/>
    <col min="11280" max="11281" width="11.7109375" style="1" bestFit="1" customWidth="1"/>
    <col min="11282" max="11282" width="10.28515625" style="1" customWidth="1"/>
    <col min="11283" max="11283" width="11.7109375" style="1" bestFit="1" customWidth="1"/>
    <col min="11284" max="11284" width="12.7109375" style="1" bestFit="1" customWidth="1"/>
    <col min="11285" max="11285" width="12.5703125" style="1" customWidth="1"/>
    <col min="11286" max="11286" width="36" style="1" bestFit="1" customWidth="1"/>
    <col min="11287" max="11287" width="10.7109375" style="1" customWidth="1"/>
    <col min="11288" max="11292" width="8" style="1" customWidth="1"/>
    <col min="11293" max="11484" width="8.42578125" style="1"/>
    <col min="11485" max="11485" width="8" style="1" bestFit="1" customWidth="1"/>
    <col min="11486" max="11486" width="6" style="1" bestFit="1" customWidth="1"/>
    <col min="11487" max="11489" width="7.5703125" style="1" bestFit="1" customWidth="1"/>
    <col min="11490" max="11490" width="7.140625" style="1" bestFit="1" customWidth="1"/>
    <col min="11491" max="11502" width="7.140625" style="1" customWidth="1"/>
    <col min="11503" max="11503" width="8" style="1" bestFit="1" customWidth="1"/>
    <col min="11504" max="11504" width="6" style="1" bestFit="1" customWidth="1"/>
    <col min="11505" max="11505" width="6.42578125" style="1" bestFit="1" customWidth="1"/>
    <col min="11506" max="11507" width="7.5703125" style="1" bestFit="1" customWidth="1"/>
    <col min="11508" max="11508" width="7.140625" style="1" customWidth="1"/>
    <col min="11509" max="11509" width="8" style="1" customWidth="1"/>
    <col min="11510" max="11510" width="6" style="1" customWidth="1"/>
    <col min="11511" max="11511" width="6.42578125" style="1" customWidth="1"/>
    <col min="11512" max="11513" width="7.5703125" style="1" customWidth="1"/>
    <col min="11514" max="11526" width="7.140625" style="1" customWidth="1"/>
    <col min="11527" max="11527" width="8" style="1" customWidth="1"/>
    <col min="11528" max="11529" width="10.7109375" style="1" bestFit="1" customWidth="1"/>
    <col min="11530" max="11530" width="7.5703125" style="1" customWidth="1"/>
    <col min="11531" max="11531" width="10.7109375" style="1" bestFit="1" customWidth="1"/>
    <col min="11532" max="11532" width="9.85546875" style="1" bestFit="1" customWidth="1"/>
    <col min="11533" max="11533" width="7.140625" style="1" bestFit="1" customWidth="1"/>
    <col min="11534" max="11534" width="11" style="1" customWidth="1"/>
    <col min="11535" max="11535" width="22" style="1" customWidth="1"/>
    <col min="11536" max="11537" width="11.7109375" style="1" bestFit="1" customWidth="1"/>
    <col min="11538" max="11538" width="10.28515625" style="1" customWidth="1"/>
    <col min="11539" max="11539" width="11.7109375" style="1" bestFit="1" customWidth="1"/>
    <col min="11540" max="11540" width="12.7109375" style="1" bestFit="1" customWidth="1"/>
    <col min="11541" max="11541" width="12.5703125" style="1" customWidth="1"/>
    <col min="11542" max="11542" width="36" style="1" bestFit="1" customWidth="1"/>
    <col min="11543" max="11543" width="10.7109375" style="1" customWidth="1"/>
    <col min="11544" max="11548" width="8" style="1" customWidth="1"/>
    <col min="11549" max="11740" width="8.42578125" style="1"/>
    <col min="11741" max="11741" width="8" style="1" bestFit="1" customWidth="1"/>
    <col min="11742" max="11742" width="6" style="1" bestFit="1" customWidth="1"/>
    <col min="11743" max="11745" width="7.5703125" style="1" bestFit="1" customWidth="1"/>
    <col min="11746" max="11746" width="7.140625" style="1" bestFit="1" customWidth="1"/>
    <col min="11747" max="11758" width="7.140625" style="1" customWidth="1"/>
    <col min="11759" max="11759" width="8" style="1" bestFit="1" customWidth="1"/>
    <col min="11760" max="11760" width="6" style="1" bestFit="1" customWidth="1"/>
    <col min="11761" max="11761" width="6.42578125" style="1" bestFit="1" customWidth="1"/>
    <col min="11762" max="11763" width="7.5703125" style="1" bestFit="1" customWidth="1"/>
    <col min="11764" max="11764" width="7.140625" style="1" customWidth="1"/>
    <col min="11765" max="11765" width="8" style="1" customWidth="1"/>
    <col min="11766" max="11766" width="6" style="1" customWidth="1"/>
    <col min="11767" max="11767" width="6.42578125" style="1" customWidth="1"/>
    <col min="11768" max="11769" width="7.5703125" style="1" customWidth="1"/>
    <col min="11770" max="11782" width="7.140625" style="1" customWidth="1"/>
    <col min="11783" max="11783" width="8" style="1" customWidth="1"/>
    <col min="11784" max="11785" width="10.7109375" style="1" bestFit="1" customWidth="1"/>
    <col min="11786" max="11786" width="7.5703125" style="1" customWidth="1"/>
    <col min="11787" max="11787" width="10.7109375" style="1" bestFit="1" customWidth="1"/>
    <col min="11788" max="11788" width="9.85546875" style="1" bestFit="1" customWidth="1"/>
    <col min="11789" max="11789" width="7.140625" style="1" bestFit="1" customWidth="1"/>
    <col min="11790" max="11790" width="11" style="1" customWidth="1"/>
    <col min="11791" max="11791" width="22" style="1" customWidth="1"/>
    <col min="11792" max="11793" width="11.7109375" style="1" bestFit="1" customWidth="1"/>
    <col min="11794" max="11794" width="10.28515625" style="1" customWidth="1"/>
    <col min="11795" max="11795" width="11.7109375" style="1" bestFit="1" customWidth="1"/>
    <col min="11796" max="11796" width="12.7109375" style="1" bestFit="1" customWidth="1"/>
    <col min="11797" max="11797" width="12.5703125" style="1" customWidth="1"/>
    <col min="11798" max="11798" width="36" style="1" bestFit="1" customWidth="1"/>
    <col min="11799" max="11799" width="10.7109375" style="1" customWidth="1"/>
    <col min="11800" max="11804" width="8" style="1" customWidth="1"/>
    <col min="11805" max="11996" width="8.42578125" style="1"/>
    <col min="11997" max="11997" width="8" style="1" bestFit="1" customWidth="1"/>
    <col min="11998" max="11998" width="6" style="1" bestFit="1" customWidth="1"/>
    <col min="11999" max="12001" width="7.5703125" style="1" bestFit="1" customWidth="1"/>
    <col min="12002" max="12002" width="7.140625" style="1" bestFit="1" customWidth="1"/>
    <col min="12003" max="12014" width="7.140625" style="1" customWidth="1"/>
    <col min="12015" max="12015" width="8" style="1" bestFit="1" customWidth="1"/>
    <col min="12016" max="12016" width="6" style="1" bestFit="1" customWidth="1"/>
    <col min="12017" max="12017" width="6.42578125" style="1" bestFit="1" customWidth="1"/>
    <col min="12018" max="12019" width="7.5703125" style="1" bestFit="1" customWidth="1"/>
    <col min="12020" max="12020" width="7.140625" style="1" customWidth="1"/>
    <col min="12021" max="12021" width="8" style="1" customWidth="1"/>
    <col min="12022" max="12022" width="6" style="1" customWidth="1"/>
    <col min="12023" max="12023" width="6.42578125" style="1" customWidth="1"/>
    <col min="12024" max="12025" width="7.5703125" style="1" customWidth="1"/>
    <col min="12026" max="12038" width="7.140625" style="1" customWidth="1"/>
    <col min="12039" max="12039" width="8" style="1" customWidth="1"/>
    <col min="12040" max="12041" width="10.7109375" style="1" bestFit="1" customWidth="1"/>
    <col min="12042" max="12042" width="7.5703125" style="1" customWidth="1"/>
    <col min="12043" max="12043" width="10.7109375" style="1" bestFit="1" customWidth="1"/>
    <col min="12044" max="12044" width="9.85546875" style="1" bestFit="1" customWidth="1"/>
    <col min="12045" max="12045" width="7.140625" style="1" bestFit="1" customWidth="1"/>
    <col min="12046" max="12046" width="11" style="1" customWidth="1"/>
    <col min="12047" max="12047" width="22" style="1" customWidth="1"/>
    <col min="12048" max="12049" width="11.7109375" style="1" bestFit="1" customWidth="1"/>
    <col min="12050" max="12050" width="10.28515625" style="1" customWidth="1"/>
    <col min="12051" max="12051" width="11.7109375" style="1" bestFit="1" customWidth="1"/>
    <col min="12052" max="12052" width="12.7109375" style="1" bestFit="1" customWidth="1"/>
    <col min="12053" max="12053" width="12.5703125" style="1" customWidth="1"/>
    <col min="12054" max="12054" width="36" style="1" bestFit="1" customWidth="1"/>
    <col min="12055" max="12055" width="10.7109375" style="1" customWidth="1"/>
    <col min="12056" max="12060" width="8" style="1" customWidth="1"/>
    <col min="12061" max="12252" width="8.42578125" style="1"/>
    <col min="12253" max="12253" width="8" style="1" bestFit="1" customWidth="1"/>
    <col min="12254" max="12254" width="6" style="1" bestFit="1" customWidth="1"/>
    <col min="12255" max="12257" width="7.5703125" style="1" bestFit="1" customWidth="1"/>
    <col min="12258" max="12258" width="7.140625" style="1" bestFit="1" customWidth="1"/>
    <col min="12259" max="12270" width="7.140625" style="1" customWidth="1"/>
    <col min="12271" max="12271" width="8" style="1" bestFit="1" customWidth="1"/>
    <col min="12272" max="12272" width="6" style="1" bestFit="1" customWidth="1"/>
    <col min="12273" max="12273" width="6.42578125" style="1" bestFit="1" customWidth="1"/>
    <col min="12274" max="12275" width="7.5703125" style="1" bestFit="1" customWidth="1"/>
    <col min="12276" max="12276" width="7.140625" style="1" customWidth="1"/>
    <col min="12277" max="12277" width="8" style="1" customWidth="1"/>
    <col min="12278" max="12278" width="6" style="1" customWidth="1"/>
    <col min="12279" max="12279" width="6.42578125" style="1" customWidth="1"/>
    <col min="12280" max="12281" width="7.5703125" style="1" customWidth="1"/>
    <col min="12282" max="12294" width="7.140625" style="1" customWidth="1"/>
    <col min="12295" max="12295" width="8" style="1" customWidth="1"/>
    <col min="12296" max="12297" width="10.7109375" style="1" bestFit="1" customWidth="1"/>
    <col min="12298" max="12298" width="7.5703125" style="1" customWidth="1"/>
    <col min="12299" max="12299" width="10.7109375" style="1" bestFit="1" customWidth="1"/>
    <col min="12300" max="12300" width="9.85546875" style="1" bestFit="1" customWidth="1"/>
    <col min="12301" max="12301" width="7.140625" style="1" bestFit="1" customWidth="1"/>
    <col min="12302" max="12302" width="11" style="1" customWidth="1"/>
    <col min="12303" max="12303" width="22" style="1" customWidth="1"/>
    <col min="12304" max="12305" width="11.7109375" style="1" bestFit="1" customWidth="1"/>
    <col min="12306" max="12306" width="10.28515625" style="1" customWidth="1"/>
    <col min="12307" max="12307" width="11.7109375" style="1" bestFit="1" customWidth="1"/>
    <col min="12308" max="12308" width="12.7109375" style="1" bestFit="1" customWidth="1"/>
    <col min="12309" max="12309" width="12.5703125" style="1" customWidth="1"/>
    <col min="12310" max="12310" width="36" style="1" bestFit="1" customWidth="1"/>
    <col min="12311" max="12311" width="10.7109375" style="1" customWidth="1"/>
    <col min="12312" max="12316" width="8" style="1" customWidth="1"/>
    <col min="12317" max="12508" width="8.42578125" style="1"/>
    <col min="12509" max="12509" width="8" style="1" bestFit="1" customWidth="1"/>
    <col min="12510" max="12510" width="6" style="1" bestFit="1" customWidth="1"/>
    <col min="12511" max="12513" width="7.5703125" style="1" bestFit="1" customWidth="1"/>
    <col min="12514" max="12514" width="7.140625" style="1" bestFit="1" customWidth="1"/>
    <col min="12515" max="12526" width="7.140625" style="1" customWidth="1"/>
    <col min="12527" max="12527" width="8" style="1" bestFit="1" customWidth="1"/>
    <col min="12528" max="12528" width="6" style="1" bestFit="1" customWidth="1"/>
    <col min="12529" max="12529" width="6.42578125" style="1" bestFit="1" customWidth="1"/>
    <col min="12530" max="12531" width="7.5703125" style="1" bestFit="1" customWidth="1"/>
    <col min="12532" max="12532" width="7.140625" style="1" customWidth="1"/>
    <col min="12533" max="12533" width="8" style="1" customWidth="1"/>
    <col min="12534" max="12534" width="6" style="1" customWidth="1"/>
    <col min="12535" max="12535" width="6.42578125" style="1" customWidth="1"/>
    <col min="12536" max="12537" width="7.5703125" style="1" customWidth="1"/>
    <col min="12538" max="12550" width="7.140625" style="1" customWidth="1"/>
    <col min="12551" max="12551" width="8" style="1" customWidth="1"/>
    <col min="12552" max="12553" width="10.7109375" style="1" bestFit="1" customWidth="1"/>
    <col min="12554" max="12554" width="7.5703125" style="1" customWidth="1"/>
    <col min="12555" max="12555" width="10.7109375" style="1" bestFit="1" customWidth="1"/>
    <col min="12556" max="12556" width="9.85546875" style="1" bestFit="1" customWidth="1"/>
    <col min="12557" max="12557" width="7.140625" style="1" bestFit="1" customWidth="1"/>
    <col min="12558" max="12558" width="11" style="1" customWidth="1"/>
    <col min="12559" max="12559" width="22" style="1" customWidth="1"/>
    <col min="12560" max="12561" width="11.7109375" style="1" bestFit="1" customWidth="1"/>
    <col min="12562" max="12562" width="10.28515625" style="1" customWidth="1"/>
    <col min="12563" max="12563" width="11.7109375" style="1" bestFit="1" customWidth="1"/>
    <col min="12564" max="12564" width="12.7109375" style="1" bestFit="1" customWidth="1"/>
    <col min="12565" max="12565" width="12.5703125" style="1" customWidth="1"/>
    <col min="12566" max="12566" width="36" style="1" bestFit="1" customWidth="1"/>
    <col min="12567" max="12567" width="10.7109375" style="1" customWidth="1"/>
    <col min="12568" max="12572" width="8" style="1" customWidth="1"/>
    <col min="12573" max="12764" width="8.42578125" style="1"/>
    <col min="12765" max="12765" width="8" style="1" bestFit="1" customWidth="1"/>
    <col min="12766" max="12766" width="6" style="1" bestFit="1" customWidth="1"/>
    <col min="12767" max="12769" width="7.5703125" style="1" bestFit="1" customWidth="1"/>
    <col min="12770" max="12770" width="7.140625" style="1" bestFit="1" customWidth="1"/>
    <col min="12771" max="12782" width="7.140625" style="1" customWidth="1"/>
    <col min="12783" max="12783" width="8" style="1" bestFit="1" customWidth="1"/>
    <col min="12784" max="12784" width="6" style="1" bestFit="1" customWidth="1"/>
    <col min="12785" max="12785" width="6.42578125" style="1" bestFit="1" customWidth="1"/>
    <col min="12786" max="12787" width="7.5703125" style="1" bestFit="1" customWidth="1"/>
    <col min="12788" max="12788" width="7.140625" style="1" customWidth="1"/>
    <col min="12789" max="12789" width="8" style="1" customWidth="1"/>
    <col min="12790" max="12790" width="6" style="1" customWidth="1"/>
    <col min="12791" max="12791" width="6.42578125" style="1" customWidth="1"/>
    <col min="12792" max="12793" width="7.5703125" style="1" customWidth="1"/>
    <col min="12794" max="12806" width="7.140625" style="1" customWidth="1"/>
    <col min="12807" max="12807" width="8" style="1" customWidth="1"/>
    <col min="12808" max="12809" width="10.7109375" style="1" bestFit="1" customWidth="1"/>
    <col min="12810" max="12810" width="7.5703125" style="1" customWidth="1"/>
    <col min="12811" max="12811" width="10.7109375" style="1" bestFit="1" customWidth="1"/>
    <col min="12812" max="12812" width="9.85546875" style="1" bestFit="1" customWidth="1"/>
    <col min="12813" max="12813" width="7.140625" style="1" bestFit="1" customWidth="1"/>
    <col min="12814" max="12814" width="11" style="1" customWidth="1"/>
    <col min="12815" max="12815" width="22" style="1" customWidth="1"/>
    <col min="12816" max="12817" width="11.7109375" style="1" bestFit="1" customWidth="1"/>
    <col min="12818" max="12818" width="10.28515625" style="1" customWidth="1"/>
    <col min="12819" max="12819" width="11.7109375" style="1" bestFit="1" customWidth="1"/>
    <col min="12820" max="12820" width="12.7109375" style="1" bestFit="1" customWidth="1"/>
    <col min="12821" max="12821" width="12.5703125" style="1" customWidth="1"/>
    <col min="12822" max="12822" width="36" style="1" bestFit="1" customWidth="1"/>
    <col min="12823" max="12823" width="10.7109375" style="1" customWidth="1"/>
    <col min="12824" max="12828" width="8" style="1" customWidth="1"/>
    <col min="12829" max="13020" width="8.42578125" style="1"/>
    <col min="13021" max="13021" width="8" style="1" bestFit="1" customWidth="1"/>
    <col min="13022" max="13022" width="6" style="1" bestFit="1" customWidth="1"/>
    <col min="13023" max="13025" width="7.5703125" style="1" bestFit="1" customWidth="1"/>
    <col min="13026" max="13026" width="7.140625" style="1" bestFit="1" customWidth="1"/>
    <col min="13027" max="13038" width="7.140625" style="1" customWidth="1"/>
    <col min="13039" max="13039" width="8" style="1" bestFit="1" customWidth="1"/>
    <col min="13040" max="13040" width="6" style="1" bestFit="1" customWidth="1"/>
    <col min="13041" max="13041" width="6.42578125" style="1" bestFit="1" customWidth="1"/>
    <col min="13042" max="13043" width="7.5703125" style="1" bestFit="1" customWidth="1"/>
    <col min="13044" max="13044" width="7.140625" style="1" customWidth="1"/>
    <col min="13045" max="13045" width="8" style="1" customWidth="1"/>
    <col min="13046" max="13046" width="6" style="1" customWidth="1"/>
    <col min="13047" max="13047" width="6.42578125" style="1" customWidth="1"/>
    <col min="13048" max="13049" width="7.5703125" style="1" customWidth="1"/>
    <col min="13050" max="13062" width="7.140625" style="1" customWidth="1"/>
    <col min="13063" max="13063" width="8" style="1" customWidth="1"/>
    <col min="13064" max="13065" width="10.7109375" style="1" bestFit="1" customWidth="1"/>
    <col min="13066" max="13066" width="7.5703125" style="1" customWidth="1"/>
    <col min="13067" max="13067" width="10.7109375" style="1" bestFit="1" customWidth="1"/>
    <col min="13068" max="13068" width="9.85546875" style="1" bestFit="1" customWidth="1"/>
    <col min="13069" max="13069" width="7.140625" style="1" bestFit="1" customWidth="1"/>
    <col min="13070" max="13070" width="11" style="1" customWidth="1"/>
    <col min="13071" max="13071" width="22" style="1" customWidth="1"/>
    <col min="13072" max="13073" width="11.7109375" style="1" bestFit="1" customWidth="1"/>
    <col min="13074" max="13074" width="10.28515625" style="1" customWidth="1"/>
    <col min="13075" max="13075" width="11.7109375" style="1" bestFit="1" customWidth="1"/>
    <col min="13076" max="13076" width="12.7109375" style="1" bestFit="1" customWidth="1"/>
    <col min="13077" max="13077" width="12.5703125" style="1" customWidth="1"/>
    <col min="13078" max="13078" width="36" style="1" bestFit="1" customWidth="1"/>
    <col min="13079" max="13079" width="10.7109375" style="1" customWidth="1"/>
    <col min="13080" max="13084" width="8" style="1" customWidth="1"/>
    <col min="13085" max="13276" width="8.42578125" style="1"/>
    <col min="13277" max="13277" width="8" style="1" bestFit="1" customWidth="1"/>
    <col min="13278" max="13278" width="6" style="1" bestFit="1" customWidth="1"/>
    <col min="13279" max="13281" width="7.5703125" style="1" bestFit="1" customWidth="1"/>
    <col min="13282" max="13282" width="7.140625" style="1" bestFit="1" customWidth="1"/>
    <col min="13283" max="13294" width="7.140625" style="1" customWidth="1"/>
    <col min="13295" max="13295" width="8" style="1" bestFit="1" customWidth="1"/>
    <col min="13296" max="13296" width="6" style="1" bestFit="1" customWidth="1"/>
    <col min="13297" max="13297" width="6.42578125" style="1" bestFit="1" customWidth="1"/>
    <col min="13298" max="13299" width="7.5703125" style="1" bestFit="1" customWidth="1"/>
    <col min="13300" max="13300" width="7.140625" style="1" customWidth="1"/>
    <col min="13301" max="13301" width="8" style="1" customWidth="1"/>
    <col min="13302" max="13302" width="6" style="1" customWidth="1"/>
    <col min="13303" max="13303" width="6.42578125" style="1" customWidth="1"/>
    <col min="13304" max="13305" width="7.5703125" style="1" customWidth="1"/>
    <col min="13306" max="13318" width="7.140625" style="1" customWidth="1"/>
    <col min="13319" max="13319" width="8" style="1" customWidth="1"/>
    <col min="13320" max="13321" width="10.7109375" style="1" bestFit="1" customWidth="1"/>
    <col min="13322" max="13322" width="7.5703125" style="1" customWidth="1"/>
    <col min="13323" max="13323" width="10.7109375" style="1" bestFit="1" customWidth="1"/>
    <col min="13324" max="13324" width="9.85546875" style="1" bestFit="1" customWidth="1"/>
    <col min="13325" max="13325" width="7.140625" style="1" bestFit="1" customWidth="1"/>
    <col min="13326" max="13326" width="11" style="1" customWidth="1"/>
    <col min="13327" max="13327" width="22" style="1" customWidth="1"/>
    <col min="13328" max="13329" width="11.7109375" style="1" bestFit="1" customWidth="1"/>
    <col min="13330" max="13330" width="10.28515625" style="1" customWidth="1"/>
    <col min="13331" max="13331" width="11.7109375" style="1" bestFit="1" customWidth="1"/>
    <col min="13332" max="13332" width="12.7109375" style="1" bestFit="1" customWidth="1"/>
    <col min="13333" max="13333" width="12.5703125" style="1" customWidth="1"/>
    <col min="13334" max="13334" width="36" style="1" bestFit="1" customWidth="1"/>
    <col min="13335" max="13335" width="10.7109375" style="1" customWidth="1"/>
    <col min="13336" max="13340" width="8" style="1" customWidth="1"/>
    <col min="13341" max="13532" width="8.42578125" style="1"/>
    <col min="13533" max="13533" width="8" style="1" bestFit="1" customWidth="1"/>
    <col min="13534" max="13534" width="6" style="1" bestFit="1" customWidth="1"/>
    <col min="13535" max="13537" width="7.5703125" style="1" bestFit="1" customWidth="1"/>
    <col min="13538" max="13538" width="7.140625" style="1" bestFit="1" customWidth="1"/>
    <col min="13539" max="13550" width="7.140625" style="1" customWidth="1"/>
    <col min="13551" max="13551" width="8" style="1" bestFit="1" customWidth="1"/>
    <col min="13552" max="13552" width="6" style="1" bestFit="1" customWidth="1"/>
    <col min="13553" max="13553" width="6.42578125" style="1" bestFit="1" customWidth="1"/>
    <col min="13554" max="13555" width="7.5703125" style="1" bestFit="1" customWidth="1"/>
    <col min="13556" max="13556" width="7.140625" style="1" customWidth="1"/>
    <col min="13557" max="13557" width="8" style="1" customWidth="1"/>
    <col min="13558" max="13558" width="6" style="1" customWidth="1"/>
    <col min="13559" max="13559" width="6.42578125" style="1" customWidth="1"/>
    <col min="13560" max="13561" width="7.5703125" style="1" customWidth="1"/>
    <col min="13562" max="13574" width="7.140625" style="1" customWidth="1"/>
    <col min="13575" max="13575" width="8" style="1" customWidth="1"/>
    <col min="13576" max="13577" width="10.7109375" style="1" bestFit="1" customWidth="1"/>
    <col min="13578" max="13578" width="7.5703125" style="1" customWidth="1"/>
    <col min="13579" max="13579" width="10.7109375" style="1" bestFit="1" customWidth="1"/>
    <col min="13580" max="13580" width="9.85546875" style="1" bestFit="1" customWidth="1"/>
    <col min="13581" max="13581" width="7.140625" style="1" bestFit="1" customWidth="1"/>
    <col min="13582" max="13582" width="11" style="1" customWidth="1"/>
    <col min="13583" max="13583" width="22" style="1" customWidth="1"/>
    <col min="13584" max="13585" width="11.7109375" style="1" bestFit="1" customWidth="1"/>
    <col min="13586" max="13586" width="10.28515625" style="1" customWidth="1"/>
    <col min="13587" max="13587" width="11.7109375" style="1" bestFit="1" customWidth="1"/>
    <col min="13588" max="13588" width="12.7109375" style="1" bestFit="1" customWidth="1"/>
    <col min="13589" max="13589" width="12.5703125" style="1" customWidth="1"/>
    <col min="13590" max="13590" width="36" style="1" bestFit="1" customWidth="1"/>
    <col min="13591" max="13591" width="10.7109375" style="1" customWidth="1"/>
    <col min="13592" max="13596" width="8" style="1" customWidth="1"/>
    <col min="13597" max="13788" width="8.42578125" style="1"/>
    <col min="13789" max="13789" width="8" style="1" bestFit="1" customWidth="1"/>
    <col min="13790" max="13790" width="6" style="1" bestFit="1" customWidth="1"/>
    <col min="13791" max="13793" width="7.5703125" style="1" bestFit="1" customWidth="1"/>
    <col min="13794" max="13794" width="7.140625" style="1" bestFit="1" customWidth="1"/>
    <col min="13795" max="13806" width="7.140625" style="1" customWidth="1"/>
    <col min="13807" max="13807" width="8" style="1" bestFit="1" customWidth="1"/>
    <col min="13808" max="13808" width="6" style="1" bestFit="1" customWidth="1"/>
    <col min="13809" max="13809" width="6.42578125" style="1" bestFit="1" customWidth="1"/>
    <col min="13810" max="13811" width="7.5703125" style="1" bestFit="1" customWidth="1"/>
    <col min="13812" max="13812" width="7.140625" style="1" customWidth="1"/>
    <col min="13813" max="13813" width="8" style="1" customWidth="1"/>
    <col min="13814" max="13814" width="6" style="1" customWidth="1"/>
    <col min="13815" max="13815" width="6.42578125" style="1" customWidth="1"/>
    <col min="13816" max="13817" width="7.5703125" style="1" customWidth="1"/>
    <col min="13818" max="13830" width="7.140625" style="1" customWidth="1"/>
    <col min="13831" max="13831" width="8" style="1" customWidth="1"/>
    <col min="13832" max="13833" width="10.7109375" style="1" bestFit="1" customWidth="1"/>
    <col min="13834" max="13834" width="7.5703125" style="1" customWidth="1"/>
    <col min="13835" max="13835" width="10.7109375" style="1" bestFit="1" customWidth="1"/>
    <col min="13836" max="13836" width="9.85546875" style="1" bestFit="1" customWidth="1"/>
    <col min="13837" max="13837" width="7.140625" style="1" bestFit="1" customWidth="1"/>
    <col min="13838" max="13838" width="11" style="1" customWidth="1"/>
    <col min="13839" max="13839" width="22" style="1" customWidth="1"/>
    <col min="13840" max="13841" width="11.7109375" style="1" bestFit="1" customWidth="1"/>
    <col min="13842" max="13842" width="10.28515625" style="1" customWidth="1"/>
    <col min="13843" max="13843" width="11.7109375" style="1" bestFit="1" customWidth="1"/>
    <col min="13844" max="13844" width="12.7109375" style="1" bestFit="1" customWidth="1"/>
    <col min="13845" max="13845" width="12.5703125" style="1" customWidth="1"/>
    <col min="13846" max="13846" width="36" style="1" bestFit="1" customWidth="1"/>
    <col min="13847" max="13847" width="10.7109375" style="1" customWidth="1"/>
    <col min="13848" max="13852" width="8" style="1" customWidth="1"/>
    <col min="13853" max="14044" width="8.42578125" style="1"/>
    <col min="14045" max="14045" width="8" style="1" bestFit="1" customWidth="1"/>
    <col min="14046" max="14046" width="6" style="1" bestFit="1" customWidth="1"/>
    <col min="14047" max="14049" width="7.5703125" style="1" bestFit="1" customWidth="1"/>
    <col min="14050" max="14050" width="7.140625" style="1" bestFit="1" customWidth="1"/>
    <col min="14051" max="14062" width="7.140625" style="1" customWidth="1"/>
    <col min="14063" max="14063" width="8" style="1" bestFit="1" customWidth="1"/>
    <col min="14064" max="14064" width="6" style="1" bestFit="1" customWidth="1"/>
    <col min="14065" max="14065" width="6.42578125" style="1" bestFit="1" customWidth="1"/>
    <col min="14066" max="14067" width="7.5703125" style="1" bestFit="1" customWidth="1"/>
    <col min="14068" max="14068" width="7.140625" style="1" customWidth="1"/>
    <col min="14069" max="14069" width="8" style="1" customWidth="1"/>
    <col min="14070" max="14070" width="6" style="1" customWidth="1"/>
    <col min="14071" max="14071" width="6.42578125" style="1" customWidth="1"/>
    <col min="14072" max="14073" width="7.5703125" style="1" customWidth="1"/>
    <col min="14074" max="14086" width="7.140625" style="1" customWidth="1"/>
    <col min="14087" max="14087" width="8" style="1" customWidth="1"/>
    <col min="14088" max="14089" width="10.7109375" style="1" bestFit="1" customWidth="1"/>
    <col min="14090" max="14090" width="7.5703125" style="1" customWidth="1"/>
    <col min="14091" max="14091" width="10.7109375" style="1" bestFit="1" customWidth="1"/>
    <col min="14092" max="14092" width="9.85546875" style="1" bestFit="1" customWidth="1"/>
    <col min="14093" max="14093" width="7.140625" style="1" bestFit="1" customWidth="1"/>
    <col min="14094" max="14094" width="11" style="1" customWidth="1"/>
    <col min="14095" max="14095" width="22" style="1" customWidth="1"/>
    <col min="14096" max="14097" width="11.7109375" style="1" bestFit="1" customWidth="1"/>
    <col min="14098" max="14098" width="10.28515625" style="1" customWidth="1"/>
    <col min="14099" max="14099" width="11.7109375" style="1" bestFit="1" customWidth="1"/>
    <col min="14100" max="14100" width="12.7109375" style="1" bestFit="1" customWidth="1"/>
    <col min="14101" max="14101" width="12.5703125" style="1" customWidth="1"/>
    <col min="14102" max="14102" width="36" style="1" bestFit="1" customWidth="1"/>
    <col min="14103" max="14103" width="10.7109375" style="1" customWidth="1"/>
    <col min="14104" max="14108" width="8" style="1" customWidth="1"/>
    <col min="14109" max="14300" width="8.42578125" style="1"/>
    <col min="14301" max="14301" width="8" style="1" bestFit="1" customWidth="1"/>
    <col min="14302" max="14302" width="6" style="1" bestFit="1" customWidth="1"/>
    <col min="14303" max="14305" width="7.5703125" style="1" bestFit="1" customWidth="1"/>
    <col min="14306" max="14306" width="7.140625" style="1" bestFit="1" customWidth="1"/>
    <col min="14307" max="14318" width="7.140625" style="1" customWidth="1"/>
    <col min="14319" max="14319" width="8" style="1" bestFit="1" customWidth="1"/>
    <col min="14320" max="14320" width="6" style="1" bestFit="1" customWidth="1"/>
    <col min="14321" max="14321" width="6.42578125" style="1" bestFit="1" customWidth="1"/>
    <col min="14322" max="14323" width="7.5703125" style="1" bestFit="1" customWidth="1"/>
    <col min="14324" max="14324" width="7.140625" style="1" customWidth="1"/>
    <col min="14325" max="14325" width="8" style="1" customWidth="1"/>
    <col min="14326" max="14326" width="6" style="1" customWidth="1"/>
    <col min="14327" max="14327" width="6.42578125" style="1" customWidth="1"/>
    <col min="14328" max="14329" width="7.5703125" style="1" customWidth="1"/>
    <col min="14330" max="14342" width="7.140625" style="1" customWidth="1"/>
    <col min="14343" max="14343" width="8" style="1" customWidth="1"/>
    <col min="14344" max="14345" width="10.7109375" style="1" bestFit="1" customWidth="1"/>
    <col min="14346" max="14346" width="7.5703125" style="1" customWidth="1"/>
    <col min="14347" max="14347" width="10.7109375" style="1" bestFit="1" customWidth="1"/>
    <col min="14348" max="14348" width="9.85546875" style="1" bestFit="1" customWidth="1"/>
    <col min="14349" max="14349" width="7.140625" style="1" bestFit="1" customWidth="1"/>
    <col min="14350" max="14350" width="11" style="1" customWidth="1"/>
    <col min="14351" max="14351" width="22" style="1" customWidth="1"/>
    <col min="14352" max="14353" width="11.7109375" style="1" bestFit="1" customWidth="1"/>
    <col min="14354" max="14354" width="10.28515625" style="1" customWidth="1"/>
    <col min="14355" max="14355" width="11.7109375" style="1" bestFit="1" customWidth="1"/>
    <col min="14356" max="14356" width="12.7109375" style="1" bestFit="1" customWidth="1"/>
    <col min="14357" max="14357" width="12.5703125" style="1" customWidth="1"/>
    <col min="14358" max="14358" width="36" style="1" bestFit="1" customWidth="1"/>
    <col min="14359" max="14359" width="10.7109375" style="1" customWidth="1"/>
    <col min="14360" max="14364" width="8" style="1" customWidth="1"/>
    <col min="14365" max="14556" width="8.42578125" style="1"/>
    <col min="14557" max="14557" width="8" style="1" bestFit="1" customWidth="1"/>
    <col min="14558" max="14558" width="6" style="1" bestFit="1" customWidth="1"/>
    <col min="14559" max="14561" width="7.5703125" style="1" bestFit="1" customWidth="1"/>
    <col min="14562" max="14562" width="7.140625" style="1" bestFit="1" customWidth="1"/>
    <col min="14563" max="14574" width="7.140625" style="1" customWidth="1"/>
    <col min="14575" max="14575" width="8" style="1" bestFit="1" customWidth="1"/>
    <col min="14576" max="14576" width="6" style="1" bestFit="1" customWidth="1"/>
    <col min="14577" max="14577" width="6.42578125" style="1" bestFit="1" customWidth="1"/>
    <col min="14578" max="14579" width="7.5703125" style="1" bestFit="1" customWidth="1"/>
    <col min="14580" max="14580" width="7.140625" style="1" customWidth="1"/>
    <col min="14581" max="14581" width="8" style="1" customWidth="1"/>
    <col min="14582" max="14582" width="6" style="1" customWidth="1"/>
    <col min="14583" max="14583" width="6.42578125" style="1" customWidth="1"/>
    <col min="14584" max="14585" width="7.5703125" style="1" customWidth="1"/>
    <col min="14586" max="14598" width="7.140625" style="1" customWidth="1"/>
    <col min="14599" max="14599" width="8" style="1" customWidth="1"/>
    <col min="14600" max="14601" width="10.7109375" style="1" bestFit="1" customWidth="1"/>
    <col min="14602" max="14602" width="7.5703125" style="1" customWidth="1"/>
    <col min="14603" max="14603" width="10.7109375" style="1" bestFit="1" customWidth="1"/>
    <col min="14604" max="14604" width="9.85546875" style="1" bestFit="1" customWidth="1"/>
    <col min="14605" max="14605" width="7.140625" style="1" bestFit="1" customWidth="1"/>
    <col min="14606" max="14606" width="11" style="1" customWidth="1"/>
    <col min="14607" max="14607" width="22" style="1" customWidth="1"/>
    <col min="14608" max="14609" width="11.7109375" style="1" bestFit="1" customWidth="1"/>
    <col min="14610" max="14610" width="10.28515625" style="1" customWidth="1"/>
    <col min="14611" max="14611" width="11.7109375" style="1" bestFit="1" customWidth="1"/>
    <col min="14612" max="14612" width="12.7109375" style="1" bestFit="1" customWidth="1"/>
    <col min="14613" max="14613" width="12.5703125" style="1" customWidth="1"/>
    <col min="14614" max="14614" width="36" style="1" bestFit="1" customWidth="1"/>
    <col min="14615" max="14615" width="10.7109375" style="1" customWidth="1"/>
    <col min="14616" max="14620" width="8" style="1" customWidth="1"/>
    <col min="14621" max="14812" width="8.42578125" style="1"/>
    <col min="14813" max="14813" width="8" style="1" bestFit="1" customWidth="1"/>
    <col min="14814" max="14814" width="6" style="1" bestFit="1" customWidth="1"/>
    <col min="14815" max="14817" width="7.5703125" style="1" bestFit="1" customWidth="1"/>
    <col min="14818" max="14818" width="7.140625" style="1" bestFit="1" customWidth="1"/>
    <col min="14819" max="14830" width="7.140625" style="1" customWidth="1"/>
    <col min="14831" max="14831" width="8" style="1" bestFit="1" customWidth="1"/>
    <col min="14832" max="14832" width="6" style="1" bestFit="1" customWidth="1"/>
    <col min="14833" max="14833" width="6.42578125" style="1" bestFit="1" customWidth="1"/>
    <col min="14834" max="14835" width="7.5703125" style="1" bestFit="1" customWidth="1"/>
    <col min="14836" max="14836" width="7.140625" style="1" customWidth="1"/>
    <col min="14837" max="14837" width="8" style="1" customWidth="1"/>
    <col min="14838" max="14838" width="6" style="1" customWidth="1"/>
    <col min="14839" max="14839" width="6.42578125" style="1" customWidth="1"/>
    <col min="14840" max="14841" width="7.5703125" style="1" customWidth="1"/>
    <col min="14842" max="14854" width="7.140625" style="1" customWidth="1"/>
    <col min="14855" max="14855" width="8" style="1" customWidth="1"/>
    <col min="14856" max="14857" width="10.7109375" style="1" bestFit="1" customWidth="1"/>
    <col min="14858" max="14858" width="7.5703125" style="1" customWidth="1"/>
    <col min="14859" max="14859" width="10.7109375" style="1" bestFit="1" customWidth="1"/>
    <col min="14860" max="14860" width="9.85546875" style="1" bestFit="1" customWidth="1"/>
    <col min="14861" max="14861" width="7.140625" style="1" bestFit="1" customWidth="1"/>
    <col min="14862" max="14862" width="11" style="1" customWidth="1"/>
    <col min="14863" max="14863" width="22" style="1" customWidth="1"/>
    <col min="14864" max="14865" width="11.7109375" style="1" bestFit="1" customWidth="1"/>
    <col min="14866" max="14866" width="10.28515625" style="1" customWidth="1"/>
    <col min="14867" max="14867" width="11.7109375" style="1" bestFit="1" customWidth="1"/>
    <col min="14868" max="14868" width="12.7109375" style="1" bestFit="1" customWidth="1"/>
    <col min="14869" max="14869" width="12.5703125" style="1" customWidth="1"/>
    <col min="14870" max="14870" width="36" style="1" bestFit="1" customWidth="1"/>
    <col min="14871" max="14871" width="10.7109375" style="1" customWidth="1"/>
    <col min="14872" max="14876" width="8" style="1" customWidth="1"/>
    <col min="14877" max="15068" width="8.42578125" style="1"/>
    <col min="15069" max="15069" width="8" style="1" bestFit="1" customWidth="1"/>
    <col min="15070" max="15070" width="6" style="1" bestFit="1" customWidth="1"/>
    <col min="15071" max="15073" width="7.5703125" style="1" bestFit="1" customWidth="1"/>
    <col min="15074" max="15074" width="7.140625" style="1" bestFit="1" customWidth="1"/>
    <col min="15075" max="15086" width="7.140625" style="1" customWidth="1"/>
    <col min="15087" max="15087" width="8" style="1" bestFit="1" customWidth="1"/>
    <col min="15088" max="15088" width="6" style="1" bestFit="1" customWidth="1"/>
    <col min="15089" max="15089" width="6.42578125" style="1" bestFit="1" customWidth="1"/>
    <col min="15090" max="15091" width="7.5703125" style="1" bestFit="1" customWidth="1"/>
    <col min="15092" max="15092" width="7.140625" style="1" customWidth="1"/>
    <col min="15093" max="15093" width="8" style="1" customWidth="1"/>
    <col min="15094" max="15094" width="6" style="1" customWidth="1"/>
    <col min="15095" max="15095" width="6.42578125" style="1" customWidth="1"/>
    <col min="15096" max="15097" width="7.5703125" style="1" customWidth="1"/>
    <col min="15098" max="15110" width="7.140625" style="1" customWidth="1"/>
    <col min="15111" max="15111" width="8" style="1" customWidth="1"/>
    <col min="15112" max="15113" width="10.7109375" style="1" bestFit="1" customWidth="1"/>
    <col min="15114" max="15114" width="7.5703125" style="1" customWidth="1"/>
    <col min="15115" max="15115" width="10.7109375" style="1" bestFit="1" customWidth="1"/>
    <col min="15116" max="15116" width="9.85546875" style="1" bestFit="1" customWidth="1"/>
    <col min="15117" max="15117" width="7.140625" style="1" bestFit="1" customWidth="1"/>
    <col min="15118" max="15118" width="11" style="1" customWidth="1"/>
    <col min="15119" max="15119" width="22" style="1" customWidth="1"/>
    <col min="15120" max="15121" width="11.7109375" style="1" bestFit="1" customWidth="1"/>
    <col min="15122" max="15122" width="10.28515625" style="1" customWidth="1"/>
    <col min="15123" max="15123" width="11.7109375" style="1" bestFit="1" customWidth="1"/>
    <col min="15124" max="15124" width="12.7109375" style="1" bestFit="1" customWidth="1"/>
    <col min="15125" max="15125" width="12.5703125" style="1" customWidth="1"/>
    <col min="15126" max="15126" width="36" style="1" bestFit="1" customWidth="1"/>
    <col min="15127" max="15127" width="10.7109375" style="1" customWidth="1"/>
    <col min="15128" max="15132" width="8" style="1" customWidth="1"/>
    <col min="15133" max="15324" width="8.42578125" style="1"/>
    <col min="15325" max="15325" width="8" style="1" bestFit="1" customWidth="1"/>
    <col min="15326" max="15326" width="6" style="1" bestFit="1" customWidth="1"/>
    <col min="15327" max="15329" width="7.5703125" style="1" bestFit="1" customWidth="1"/>
    <col min="15330" max="15330" width="7.140625" style="1" bestFit="1" customWidth="1"/>
    <col min="15331" max="15342" width="7.140625" style="1" customWidth="1"/>
    <col min="15343" max="15343" width="8" style="1" bestFit="1" customWidth="1"/>
    <col min="15344" max="15344" width="6" style="1" bestFit="1" customWidth="1"/>
    <col min="15345" max="15345" width="6.42578125" style="1" bestFit="1" customWidth="1"/>
    <col min="15346" max="15347" width="7.5703125" style="1" bestFit="1" customWidth="1"/>
    <col min="15348" max="15348" width="7.140625" style="1" customWidth="1"/>
    <col min="15349" max="15349" width="8" style="1" customWidth="1"/>
    <col min="15350" max="15350" width="6" style="1" customWidth="1"/>
    <col min="15351" max="15351" width="6.42578125" style="1" customWidth="1"/>
    <col min="15352" max="15353" width="7.5703125" style="1" customWidth="1"/>
    <col min="15354" max="15366" width="7.140625" style="1" customWidth="1"/>
    <col min="15367" max="15367" width="8" style="1" customWidth="1"/>
    <col min="15368" max="15369" width="10.7109375" style="1" bestFit="1" customWidth="1"/>
    <col min="15370" max="15370" width="7.5703125" style="1" customWidth="1"/>
    <col min="15371" max="15371" width="10.7109375" style="1" bestFit="1" customWidth="1"/>
    <col min="15372" max="15372" width="9.85546875" style="1" bestFit="1" customWidth="1"/>
    <col min="15373" max="15373" width="7.140625" style="1" bestFit="1" customWidth="1"/>
    <col min="15374" max="15374" width="11" style="1" customWidth="1"/>
    <col min="15375" max="15375" width="22" style="1" customWidth="1"/>
    <col min="15376" max="15377" width="11.7109375" style="1" bestFit="1" customWidth="1"/>
    <col min="15378" max="15378" width="10.28515625" style="1" customWidth="1"/>
    <col min="15379" max="15379" width="11.7109375" style="1" bestFit="1" customWidth="1"/>
    <col min="15380" max="15380" width="12.7109375" style="1" bestFit="1" customWidth="1"/>
    <col min="15381" max="15381" width="12.5703125" style="1" customWidth="1"/>
    <col min="15382" max="15382" width="36" style="1" bestFit="1" customWidth="1"/>
    <col min="15383" max="15383" width="10.7109375" style="1" customWidth="1"/>
    <col min="15384" max="15388" width="8" style="1" customWidth="1"/>
    <col min="15389" max="15580" width="8.42578125" style="1"/>
    <col min="15581" max="15581" width="8" style="1" bestFit="1" customWidth="1"/>
    <col min="15582" max="15582" width="6" style="1" bestFit="1" customWidth="1"/>
    <col min="15583" max="15585" width="7.5703125" style="1" bestFit="1" customWidth="1"/>
    <col min="15586" max="15586" width="7.140625" style="1" bestFit="1" customWidth="1"/>
    <col min="15587" max="15598" width="7.140625" style="1" customWidth="1"/>
    <col min="15599" max="15599" width="8" style="1" bestFit="1" customWidth="1"/>
    <col min="15600" max="15600" width="6" style="1" bestFit="1" customWidth="1"/>
    <col min="15601" max="15601" width="6.42578125" style="1" bestFit="1" customWidth="1"/>
    <col min="15602" max="15603" width="7.5703125" style="1" bestFit="1" customWidth="1"/>
    <col min="15604" max="15604" width="7.140625" style="1" customWidth="1"/>
    <col min="15605" max="15605" width="8" style="1" customWidth="1"/>
    <col min="15606" max="15606" width="6" style="1" customWidth="1"/>
    <col min="15607" max="15607" width="6.42578125" style="1" customWidth="1"/>
    <col min="15608" max="15609" width="7.5703125" style="1" customWidth="1"/>
    <col min="15610" max="15622" width="7.140625" style="1" customWidth="1"/>
    <col min="15623" max="15623" width="8" style="1" customWidth="1"/>
    <col min="15624" max="15625" width="10.7109375" style="1" bestFit="1" customWidth="1"/>
    <col min="15626" max="15626" width="7.5703125" style="1" customWidth="1"/>
    <col min="15627" max="15627" width="10.7109375" style="1" bestFit="1" customWidth="1"/>
    <col min="15628" max="15628" width="9.85546875" style="1" bestFit="1" customWidth="1"/>
    <col min="15629" max="15629" width="7.140625" style="1" bestFit="1" customWidth="1"/>
    <col min="15630" max="15630" width="11" style="1" customWidth="1"/>
    <col min="15631" max="15631" width="22" style="1" customWidth="1"/>
    <col min="15632" max="15633" width="11.7109375" style="1" bestFit="1" customWidth="1"/>
    <col min="15634" max="15634" width="10.28515625" style="1" customWidth="1"/>
    <col min="15635" max="15635" width="11.7109375" style="1" bestFit="1" customWidth="1"/>
    <col min="15636" max="15636" width="12.7109375" style="1" bestFit="1" customWidth="1"/>
    <col min="15637" max="15637" width="12.5703125" style="1" customWidth="1"/>
    <col min="15638" max="15638" width="36" style="1" bestFit="1" customWidth="1"/>
    <col min="15639" max="15639" width="10.7109375" style="1" customWidth="1"/>
    <col min="15640" max="15644" width="8" style="1" customWidth="1"/>
    <col min="15645" max="15836" width="8.42578125" style="1"/>
    <col min="15837" max="15837" width="8" style="1" bestFit="1" customWidth="1"/>
    <col min="15838" max="15838" width="6" style="1" bestFit="1" customWidth="1"/>
    <col min="15839" max="15841" width="7.5703125" style="1" bestFit="1" customWidth="1"/>
    <col min="15842" max="15842" width="7.140625" style="1" bestFit="1" customWidth="1"/>
    <col min="15843" max="15854" width="7.140625" style="1" customWidth="1"/>
    <col min="15855" max="15855" width="8" style="1" bestFit="1" customWidth="1"/>
    <col min="15856" max="15856" width="6" style="1" bestFit="1" customWidth="1"/>
    <col min="15857" max="15857" width="6.42578125" style="1" bestFit="1" customWidth="1"/>
    <col min="15858" max="15859" width="7.5703125" style="1" bestFit="1" customWidth="1"/>
    <col min="15860" max="15860" width="7.140625" style="1" customWidth="1"/>
    <col min="15861" max="15861" width="8" style="1" customWidth="1"/>
    <col min="15862" max="15862" width="6" style="1" customWidth="1"/>
    <col min="15863" max="15863" width="6.42578125" style="1" customWidth="1"/>
    <col min="15864" max="15865" width="7.5703125" style="1" customWidth="1"/>
    <col min="15866" max="15878" width="7.140625" style="1" customWidth="1"/>
    <col min="15879" max="15879" width="8" style="1" customWidth="1"/>
    <col min="15880" max="15881" width="10.7109375" style="1" bestFit="1" customWidth="1"/>
    <col min="15882" max="15882" width="7.5703125" style="1" customWidth="1"/>
    <col min="15883" max="15883" width="10.7109375" style="1" bestFit="1" customWidth="1"/>
    <col min="15884" max="15884" width="9.85546875" style="1" bestFit="1" customWidth="1"/>
    <col min="15885" max="15885" width="7.140625" style="1" bestFit="1" customWidth="1"/>
    <col min="15886" max="15886" width="11" style="1" customWidth="1"/>
    <col min="15887" max="15887" width="22" style="1" customWidth="1"/>
    <col min="15888" max="15889" width="11.7109375" style="1" bestFit="1" customWidth="1"/>
    <col min="15890" max="15890" width="10.28515625" style="1" customWidth="1"/>
    <col min="15891" max="15891" width="11.7109375" style="1" bestFit="1" customWidth="1"/>
    <col min="15892" max="15892" width="12.7109375" style="1" bestFit="1" customWidth="1"/>
    <col min="15893" max="15893" width="12.5703125" style="1" customWidth="1"/>
    <col min="15894" max="15894" width="36" style="1" bestFit="1" customWidth="1"/>
    <col min="15895" max="15895" width="10.7109375" style="1" customWidth="1"/>
    <col min="15896" max="15900" width="8" style="1" customWidth="1"/>
    <col min="15901" max="16092" width="8.42578125" style="1"/>
    <col min="16093" max="16093" width="8" style="1" bestFit="1" customWidth="1"/>
    <col min="16094" max="16094" width="6" style="1" bestFit="1" customWidth="1"/>
    <col min="16095" max="16097" width="7.5703125" style="1" bestFit="1" customWidth="1"/>
    <col min="16098" max="16098" width="7.140625" style="1" bestFit="1" customWidth="1"/>
    <col min="16099" max="16110" width="7.140625" style="1" customWidth="1"/>
    <col min="16111" max="16111" width="8" style="1" bestFit="1" customWidth="1"/>
    <col min="16112" max="16112" width="6" style="1" bestFit="1" customWidth="1"/>
    <col min="16113" max="16113" width="6.42578125" style="1" bestFit="1" customWidth="1"/>
    <col min="16114" max="16115" width="7.5703125" style="1" bestFit="1" customWidth="1"/>
    <col min="16116" max="16116" width="7.140625" style="1" customWidth="1"/>
    <col min="16117" max="16117" width="8" style="1" customWidth="1"/>
    <col min="16118" max="16118" width="6" style="1" customWidth="1"/>
    <col min="16119" max="16119" width="6.42578125" style="1" customWidth="1"/>
    <col min="16120" max="16121" width="7.5703125" style="1" customWidth="1"/>
    <col min="16122" max="16134" width="7.140625" style="1" customWidth="1"/>
    <col min="16135" max="16135" width="8" style="1" customWidth="1"/>
    <col min="16136" max="16137" width="10.7109375" style="1" bestFit="1" customWidth="1"/>
    <col min="16138" max="16138" width="7.5703125" style="1" customWidth="1"/>
    <col min="16139" max="16139" width="10.7109375" style="1" bestFit="1" customWidth="1"/>
    <col min="16140" max="16140" width="9.85546875" style="1" bestFit="1" customWidth="1"/>
    <col min="16141" max="16141" width="7.140625" style="1" bestFit="1" customWidth="1"/>
    <col min="16142" max="16142" width="11" style="1" customWidth="1"/>
    <col min="16143" max="16143" width="22" style="1" customWidth="1"/>
    <col min="16144" max="16145" width="11.7109375" style="1" bestFit="1" customWidth="1"/>
    <col min="16146" max="16146" width="10.28515625" style="1" customWidth="1"/>
    <col min="16147" max="16147" width="11.7109375" style="1" bestFit="1" customWidth="1"/>
    <col min="16148" max="16148" width="12.7109375" style="1" bestFit="1" customWidth="1"/>
    <col min="16149" max="16149" width="12.5703125" style="1" customWidth="1"/>
    <col min="16150" max="16150" width="36" style="1" bestFit="1" customWidth="1"/>
    <col min="16151" max="16151" width="10.7109375" style="1" customWidth="1"/>
    <col min="16152" max="16156" width="8" style="1" customWidth="1"/>
    <col min="16157" max="16384" width="8.42578125" style="1"/>
  </cols>
  <sheetData>
    <row r="1" spans="1:28" ht="15" x14ac:dyDescent="0.2">
      <c r="A1" s="199" t="s">
        <v>48</v>
      </c>
      <c r="B1" s="79" t="s">
        <v>153</v>
      </c>
      <c r="C1" s="199" t="s">
        <v>48</v>
      </c>
      <c r="D1" s="79" t="s">
        <v>153</v>
      </c>
      <c r="E1" s="199" t="s">
        <v>48</v>
      </c>
      <c r="F1" s="79" t="s">
        <v>153</v>
      </c>
      <c r="G1" s="199" t="s">
        <v>48</v>
      </c>
      <c r="H1" s="79" t="s">
        <v>153</v>
      </c>
      <c r="I1" s="199" t="s">
        <v>48</v>
      </c>
      <c r="J1" s="79" t="s">
        <v>153</v>
      </c>
      <c r="K1" s="199" t="s">
        <v>48</v>
      </c>
      <c r="L1" s="79" t="s">
        <v>153</v>
      </c>
      <c r="M1" s="199" t="s">
        <v>48</v>
      </c>
      <c r="N1" s="79" t="s">
        <v>153</v>
      </c>
      <c r="O1" s="199" t="s">
        <v>48</v>
      </c>
      <c r="P1" s="79" t="s">
        <v>153</v>
      </c>
      <c r="Q1" s="199" t="s">
        <v>48</v>
      </c>
      <c r="R1" s="79" t="s">
        <v>153</v>
      </c>
      <c r="T1" s="203" t="s">
        <v>47</v>
      </c>
      <c r="U1" s="203"/>
      <c r="V1" s="203"/>
      <c r="W1" s="44"/>
      <c r="X1" s="76"/>
      <c r="Y1" s="76"/>
      <c r="Z1" s="76"/>
      <c r="AA1" s="76"/>
      <c r="AB1" s="76"/>
    </row>
    <row r="2" spans="1:28" ht="15" x14ac:dyDescent="0.2">
      <c r="A2" s="199"/>
      <c r="B2" s="79" t="s">
        <v>154</v>
      </c>
      <c r="C2" s="199"/>
      <c r="D2" s="79" t="s">
        <v>154</v>
      </c>
      <c r="E2" s="199"/>
      <c r="F2" s="79" t="s">
        <v>154</v>
      </c>
      <c r="G2" s="199"/>
      <c r="H2" s="79" t="s">
        <v>154</v>
      </c>
      <c r="I2" s="199"/>
      <c r="J2" s="79" t="s">
        <v>154</v>
      </c>
      <c r="K2" s="199"/>
      <c r="L2" s="79" t="s">
        <v>154</v>
      </c>
      <c r="M2" s="199"/>
      <c r="N2" s="79" t="s">
        <v>154</v>
      </c>
      <c r="O2" s="199"/>
      <c r="P2" s="79" t="s">
        <v>154</v>
      </c>
      <c r="Q2" s="199"/>
      <c r="R2" s="79" t="s">
        <v>154</v>
      </c>
      <c r="T2" s="203"/>
      <c r="U2" s="203"/>
      <c r="V2" s="203"/>
      <c r="W2" s="44"/>
    </row>
    <row r="3" spans="1:28" ht="15.95" customHeight="1" x14ac:dyDescent="0.2">
      <c r="A3" s="80">
        <f>' 12 corridas ER'!A4</f>
        <v>0.51597222222222217</v>
      </c>
      <c r="B3" s="81">
        <f>' 12 corridas ER'!B4</f>
        <v>13.73</v>
      </c>
      <c r="C3" s="80">
        <f>' 12 corridas ER'!A35</f>
        <v>0.53749999999999698</v>
      </c>
      <c r="D3" s="81">
        <f>' 12 corridas ER'!B35</f>
        <v>14.03</v>
      </c>
      <c r="E3" s="80">
        <f>' 12 corridas ER'!A66</f>
        <v>0.55902777777777102</v>
      </c>
      <c r="F3" s="81">
        <f>' 12 corridas ER'!B66</f>
        <v>14.45</v>
      </c>
      <c r="G3" s="80">
        <f>' 12 corridas ER'!A97</f>
        <v>0.58055555555554506</v>
      </c>
      <c r="H3" s="81">
        <f>' 12 corridas ER'!B97</f>
        <v>14.83</v>
      </c>
      <c r="I3" s="82">
        <f>' 12 corridas ER'!A128</f>
        <v>0.60208333333331898</v>
      </c>
      <c r="J3" s="83">
        <f>' 12 corridas ER'!B128</f>
        <v>14.5</v>
      </c>
      <c r="K3" s="82">
        <f>' 12 corridas ER'!A159</f>
        <v>43053.645833333336</v>
      </c>
      <c r="L3" s="83">
        <f>' 12 corridas ER'!B159</f>
        <v>14.8</v>
      </c>
      <c r="M3" s="82">
        <f>' 12 corridas ER'!A185</f>
        <v>43053.663888888885</v>
      </c>
      <c r="N3" s="83">
        <f>' 12 corridas ER'!B185</f>
        <v>14.67</v>
      </c>
      <c r="O3" s="82">
        <f>' 12 corridas ER'!A211</f>
        <v>43053.681944444441</v>
      </c>
      <c r="P3" s="83">
        <f>' 12 corridas ER'!B211</f>
        <v>14.39</v>
      </c>
      <c r="Q3" s="82">
        <f>' 12 corridas ER'!A237</f>
        <v>43053.7</v>
      </c>
      <c r="R3" s="83">
        <f>' 12 corridas ER'!B237</f>
        <v>14.69</v>
      </c>
      <c r="T3" s="204"/>
      <c r="U3" s="205"/>
      <c r="V3" s="43" t="s">
        <v>153</v>
      </c>
      <c r="W3" s="42"/>
    </row>
    <row r="4" spans="1:28" ht="15.75" customHeight="1" x14ac:dyDescent="0.2">
      <c r="A4" s="80">
        <f>' 12 corridas ER'!A5</f>
        <v>0.51666666666666672</v>
      </c>
      <c r="B4" s="81">
        <f>' 12 corridas ER'!B5</f>
        <v>13.72</v>
      </c>
      <c r="C4" s="80">
        <f>' 12 corridas ER'!A36</f>
        <v>0.53819444444444098</v>
      </c>
      <c r="D4" s="81">
        <f>' 12 corridas ER'!B36</f>
        <v>14.04</v>
      </c>
      <c r="E4" s="80">
        <f>' 12 corridas ER'!A67</f>
        <v>0.55972222222221502</v>
      </c>
      <c r="F4" s="81">
        <f>' 12 corridas ER'!B67</f>
        <v>14.4</v>
      </c>
      <c r="G4" s="80">
        <f>' 12 corridas ER'!A98</f>
        <v>0.58124999999998905</v>
      </c>
      <c r="H4" s="81">
        <f>' 12 corridas ER'!B98</f>
        <v>14.75</v>
      </c>
      <c r="I4" s="82">
        <f>' 12 corridas ER'!A129</f>
        <v>0.60277777777776398</v>
      </c>
      <c r="J4" s="83">
        <f>' 12 corridas ER'!B129</f>
        <v>14.51</v>
      </c>
      <c r="K4" s="82">
        <f>' 12 corridas ER'!A160</f>
        <v>43053.646527777775</v>
      </c>
      <c r="L4" s="83">
        <f>' 12 corridas ER'!B160</f>
        <v>15.09</v>
      </c>
      <c r="M4" s="82">
        <f>' 12 corridas ER'!A186</f>
        <v>43053.664583333331</v>
      </c>
      <c r="N4" s="83">
        <f>' 12 corridas ER'!B186</f>
        <v>14.69</v>
      </c>
      <c r="O4" s="82">
        <f>' 12 corridas ER'!A212</f>
        <v>43053.682638888888</v>
      </c>
      <c r="P4" s="83">
        <f>' 12 corridas ER'!B212</f>
        <v>14.35</v>
      </c>
      <c r="Q4" s="82">
        <f>' 12 corridas ER'!A238</f>
        <v>43053.700694444444</v>
      </c>
      <c r="R4" s="83">
        <f>' 12 corridas ER'!B238</f>
        <v>14.68</v>
      </c>
      <c r="T4" s="206"/>
      <c r="U4" s="207"/>
      <c r="V4" s="41" t="s">
        <v>154</v>
      </c>
      <c r="W4" s="33"/>
      <c r="X4" s="40"/>
      <c r="Y4" s="40"/>
      <c r="Z4" s="40"/>
      <c r="AA4" s="40"/>
      <c r="AB4" s="40"/>
    </row>
    <row r="5" spans="1:28" ht="15.75" customHeight="1" x14ac:dyDescent="0.25">
      <c r="A5" s="80">
        <f>' 12 corridas ER'!A6</f>
        <v>0.51736111111111105</v>
      </c>
      <c r="B5" s="81">
        <f>' 12 corridas ER'!B6</f>
        <v>13.73</v>
      </c>
      <c r="C5" s="80">
        <f>' 12 corridas ER'!A37</f>
        <v>0.53888888888888498</v>
      </c>
      <c r="D5" s="81">
        <f>' 12 corridas ER'!B37</f>
        <v>14.07</v>
      </c>
      <c r="E5" s="80">
        <f>' 12 corridas ER'!A68</f>
        <v>0.56041666666666001</v>
      </c>
      <c r="F5" s="81">
        <f>' 12 corridas ER'!B68</f>
        <v>14.32</v>
      </c>
      <c r="G5" s="80">
        <f>' 12 corridas ER'!A99</f>
        <v>0.58194444444443405</v>
      </c>
      <c r="H5" s="81">
        <f>' 12 corridas ER'!B99</f>
        <v>14.82</v>
      </c>
      <c r="I5" s="82">
        <f>' 12 corridas ER'!A130</f>
        <v>43053.625694444447</v>
      </c>
      <c r="J5" s="83">
        <f>' 12 corridas ER'!B130</f>
        <v>14.53</v>
      </c>
      <c r="K5" s="82">
        <f>' 12 corridas ER'!A161</f>
        <v>43053.647222222222</v>
      </c>
      <c r="L5" s="83">
        <f>' 12 corridas ER'!B161</f>
        <v>14.84</v>
      </c>
      <c r="M5" s="82">
        <f>' 12 corridas ER'!A187</f>
        <v>43053.665277777778</v>
      </c>
      <c r="N5" s="83">
        <f>' 12 corridas ER'!B187</f>
        <v>14.71</v>
      </c>
      <c r="O5" s="82">
        <f>' 12 corridas ER'!A213</f>
        <v>43053.683333333334</v>
      </c>
      <c r="P5" s="83">
        <f>' 12 corridas ER'!B213</f>
        <v>14.42</v>
      </c>
      <c r="Q5" s="82">
        <f>' 12 corridas ER'!A239</f>
        <v>43053.701388888891</v>
      </c>
      <c r="R5" s="83">
        <f>' 12 corridas ER'!B239</f>
        <v>14.67</v>
      </c>
      <c r="T5" s="208" t="s">
        <v>46</v>
      </c>
      <c r="U5" s="209"/>
      <c r="V5" s="39">
        <f>R22</f>
        <v>14.412936507936504</v>
      </c>
      <c r="W5" s="28"/>
      <c r="X5" s="13"/>
      <c r="Y5" s="13"/>
      <c r="Z5" s="13"/>
      <c r="AA5" s="13"/>
      <c r="AB5" s="13"/>
    </row>
    <row r="6" spans="1:28" ht="15.75" customHeight="1" x14ac:dyDescent="0.25">
      <c r="A6" s="80">
        <f>' 12 corridas ER'!A7</f>
        <v>0.51805555555555505</v>
      </c>
      <c r="B6" s="81">
        <f>' 12 corridas ER'!B7</f>
        <v>13.74</v>
      </c>
      <c r="C6" s="80">
        <f>' 12 corridas ER'!A38</f>
        <v>0.53958333333332997</v>
      </c>
      <c r="D6" s="81">
        <f>' 12 corridas ER'!B38</f>
        <v>14.08</v>
      </c>
      <c r="E6" s="80">
        <f>' 12 corridas ER'!A69</f>
        <v>0.56111111111110401</v>
      </c>
      <c r="F6" s="81">
        <f>' 12 corridas ER'!B69</f>
        <v>14.28</v>
      </c>
      <c r="G6" s="80">
        <f>' 12 corridas ER'!A100</f>
        <v>0.58263888888887805</v>
      </c>
      <c r="H6" s="81">
        <f>' 12 corridas ER'!B100</f>
        <v>14.85</v>
      </c>
      <c r="I6" s="82">
        <f>' 12 corridas ER'!A131</f>
        <v>43053.626388888886</v>
      </c>
      <c r="J6" s="83">
        <f>' 12 corridas ER'!B131</f>
        <v>14.47</v>
      </c>
      <c r="K6" s="82">
        <f>' 12 corridas ER'!A162</f>
        <v>43053.647916666669</v>
      </c>
      <c r="L6" s="83">
        <f>' 12 corridas ER'!B162</f>
        <v>14.69</v>
      </c>
      <c r="M6" s="82">
        <f>' 12 corridas ER'!A188</f>
        <v>43053.665972222225</v>
      </c>
      <c r="N6" s="83">
        <f>' 12 corridas ER'!B188</f>
        <v>14.68</v>
      </c>
      <c r="O6" s="82">
        <f>' 12 corridas ER'!A214</f>
        <v>43053.684027777774</v>
      </c>
      <c r="P6" s="83">
        <f>' 12 corridas ER'!B214</f>
        <v>14.49</v>
      </c>
      <c r="Q6" s="82">
        <f>' 12 corridas ER'!A240</f>
        <v>43053.70208333333</v>
      </c>
      <c r="R6" s="83">
        <f>' 12 corridas ER'!B240</f>
        <v>14.68</v>
      </c>
      <c r="T6" s="208" t="s">
        <v>45</v>
      </c>
      <c r="U6" s="209"/>
      <c r="V6" s="84">
        <f>R32</f>
        <v>23.21</v>
      </c>
      <c r="W6" s="38"/>
      <c r="X6" s="13"/>
      <c r="Y6" s="13"/>
      <c r="Z6" s="13"/>
      <c r="AA6" s="13"/>
      <c r="AB6" s="13"/>
    </row>
    <row r="7" spans="1:28" ht="15.75" customHeight="1" x14ac:dyDescent="0.25">
      <c r="A7" s="80">
        <f>' 12 corridas ER'!A8</f>
        <v>0.51875000000000004</v>
      </c>
      <c r="B7" s="81">
        <f>' 12 corridas ER'!B8</f>
        <v>13.74</v>
      </c>
      <c r="C7" s="80">
        <f>' 12 corridas ER'!A39</f>
        <v>0.54027777777777397</v>
      </c>
      <c r="D7" s="81">
        <f>' 12 corridas ER'!B39</f>
        <v>14.09</v>
      </c>
      <c r="E7" s="80">
        <f>' 12 corridas ER'!A70</f>
        <v>0.56180555555554801</v>
      </c>
      <c r="F7" s="81">
        <f>' 12 corridas ER'!B70</f>
        <v>14.33</v>
      </c>
      <c r="G7" s="80">
        <f>' 12 corridas ER'!A101</f>
        <v>0.58333333333332205</v>
      </c>
      <c r="H7" s="81">
        <f>' 12 corridas ER'!B101</f>
        <v>14.82</v>
      </c>
      <c r="I7" s="82">
        <f>' 12 corridas ER'!A132</f>
        <v>43053.627083333333</v>
      </c>
      <c r="J7" s="83">
        <f>' 12 corridas ER'!B132</f>
        <v>14.44</v>
      </c>
      <c r="K7" s="82">
        <f>' 12 corridas ER'!A163</f>
        <v>43053.648611111108</v>
      </c>
      <c r="L7" s="83">
        <f>' 12 corridas ER'!B163</f>
        <v>14.61</v>
      </c>
      <c r="M7" s="82">
        <f>' 12 corridas ER'!A189</f>
        <v>43053.666666666664</v>
      </c>
      <c r="N7" s="83">
        <f>' 12 corridas ER'!B189</f>
        <v>14.68</v>
      </c>
      <c r="O7" s="82">
        <f>' 12 corridas ER'!A215</f>
        <v>43053.68472222222</v>
      </c>
      <c r="P7" s="83">
        <f>' 12 corridas ER'!B215</f>
        <v>14.48</v>
      </c>
      <c r="Q7" s="82">
        <f>' 12 corridas ER'!A241</f>
        <v>43053.702777777777</v>
      </c>
      <c r="R7" s="83">
        <f>' 12 corridas ER'!B241</f>
        <v>14.68</v>
      </c>
      <c r="T7" s="208" t="s">
        <v>44</v>
      </c>
      <c r="U7" s="209"/>
      <c r="V7" s="84">
        <f>R31</f>
        <v>14.39</v>
      </c>
      <c r="W7" s="38"/>
      <c r="X7" s="13"/>
      <c r="Y7" s="13"/>
      <c r="Z7" s="13"/>
      <c r="AA7" s="13"/>
      <c r="AB7" s="13"/>
    </row>
    <row r="8" spans="1:28" ht="15.95" customHeight="1" x14ac:dyDescent="0.25">
      <c r="A8" s="80">
        <f>' 12 corridas ER'!A9</f>
        <v>0.51944444444444404</v>
      </c>
      <c r="B8" s="81">
        <f>' 12 corridas ER'!B9</f>
        <v>13.8</v>
      </c>
      <c r="C8" s="80">
        <f>' 12 corridas ER'!A40</f>
        <v>0.54097222222221797</v>
      </c>
      <c r="D8" s="81">
        <f>' 12 corridas ER'!B40</f>
        <v>14.13</v>
      </c>
      <c r="E8" s="80">
        <f>' 12 corridas ER'!A71</f>
        <v>0.56249999999999301</v>
      </c>
      <c r="F8" s="81">
        <f>' 12 corridas ER'!B71</f>
        <v>14.36</v>
      </c>
      <c r="G8" s="80">
        <f>' 12 corridas ER'!A102</f>
        <v>0.58402777777776704</v>
      </c>
      <c r="H8" s="81">
        <f>' 12 corridas ER'!B102</f>
        <v>14.56</v>
      </c>
      <c r="I8" s="82">
        <f>' 12 corridas ER'!A133</f>
        <v>43053.62777777778</v>
      </c>
      <c r="J8" s="83">
        <f>' 12 corridas ER'!B133</f>
        <v>14.44</v>
      </c>
      <c r="K8" s="82">
        <f>' 12 corridas ER'!A164</f>
        <v>43053.649305555555</v>
      </c>
      <c r="L8" s="83">
        <f>' 12 corridas ER'!B164</f>
        <v>14.5</v>
      </c>
      <c r="M8" s="82">
        <f>' 12 corridas ER'!A190</f>
        <v>43053.667361111111</v>
      </c>
      <c r="N8" s="83">
        <f>' 12 corridas ER'!B190</f>
        <v>14.71</v>
      </c>
      <c r="O8" s="82">
        <f>' 12 corridas ER'!A216</f>
        <v>43053.685416666667</v>
      </c>
      <c r="P8" s="83">
        <f>' 12 corridas ER'!B216</f>
        <v>14.52</v>
      </c>
      <c r="Q8" s="82">
        <f>' 12 corridas ER'!A242</f>
        <v>43053.703472222223</v>
      </c>
      <c r="R8" s="83">
        <f>' 12 corridas ER'!B242</f>
        <v>14.68</v>
      </c>
      <c r="T8" s="208" t="s">
        <v>43</v>
      </c>
      <c r="U8" s="209"/>
      <c r="V8" s="85" t="str">
        <f>CONCATENATE("0"," - ",R34)</f>
        <v>0 - 25</v>
      </c>
      <c r="W8" s="86"/>
      <c r="X8" s="85"/>
      <c r="Y8" s="85"/>
      <c r="Z8" s="85"/>
      <c r="AA8" s="13"/>
      <c r="AB8" s="13"/>
    </row>
    <row r="9" spans="1:28" ht="15.95" customHeight="1" x14ac:dyDescent="0.25">
      <c r="A9" s="80">
        <f>' 12 corridas ER'!A10</f>
        <v>0.52013888888888804</v>
      </c>
      <c r="B9" s="81">
        <f>' 12 corridas ER'!B10</f>
        <v>13.82</v>
      </c>
      <c r="C9" s="80">
        <f>' 12 corridas ER'!A41</f>
        <v>0.54166666666666297</v>
      </c>
      <c r="D9" s="81">
        <f>' 12 corridas ER'!B41</f>
        <v>14.11</v>
      </c>
      <c r="E9" s="80">
        <f>' 12 corridas ER'!A72</f>
        <v>0.563194444444437</v>
      </c>
      <c r="F9" s="81">
        <f>' 12 corridas ER'!B72</f>
        <v>14.35</v>
      </c>
      <c r="G9" s="80">
        <f>' 12 corridas ER'!A103</f>
        <v>0.58472222222221104</v>
      </c>
      <c r="H9" s="81">
        <f>' 12 corridas ER'!B103</f>
        <v>14.46</v>
      </c>
      <c r="I9" s="82">
        <f>' 12 corridas ER'!A134</f>
        <v>43053.628472222219</v>
      </c>
      <c r="J9" s="83">
        <f>' 12 corridas ER'!B134</f>
        <v>14.41</v>
      </c>
      <c r="K9" s="82">
        <f>' 12 corridas ER'!A165</f>
        <v>43053.65</v>
      </c>
      <c r="L9" s="83">
        <f>' 12 corridas ER'!B165</f>
        <v>14.49</v>
      </c>
      <c r="M9" s="82">
        <f>' 12 corridas ER'!A191</f>
        <v>43053.668055555558</v>
      </c>
      <c r="N9" s="83">
        <f>' 12 corridas ER'!B191</f>
        <v>14.7</v>
      </c>
      <c r="O9" s="82">
        <f>' 12 corridas ER'!A217</f>
        <v>43053.686111111107</v>
      </c>
      <c r="P9" s="83">
        <f>' 12 corridas ER'!B217</f>
        <v>14.57</v>
      </c>
      <c r="Q9" s="82">
        <f>' 12 corridas ER'!A243</f>
        <v>43053.704166666663</v>
      </c>
      <c r="R9" s="83">
        <f>' 12 corridas ER'!B243</f>
        <v>14.67</v>
      </c>
      <c r="T9" s="210" t="s">
        <v>42</v>
      </c>
      <c r="U9" s="211"/>
      <c r="V9" s="87">
        <f>V7/R34*100</f>
        <v>57.56</v>
      </c>
      <c r="W9" s="37"/>
      <c r="X9" s="13"/>
      <c r="Y9" s="13"/>
      <c r="Z9" s="13"/>
      <c r="AA9" s="13"/>
      <c r="AB9" s="13"/>
    </row>
    <row r="10" spans="1:28" ht="15.95" customHeight="1" x14ac:dyDescent="0.25">
      <c r="A10" s="80">
        <f>' 12 corridas ER'!A11</f>
        <v>0.52083333333333304</v>
      </c>
      <c r="B10" s="81">
        <f>' 12 corridas ER'!B11</f>
        <v>13.81</v>
      </c>
      <c r="C10" s="80">
        <f>' 12 corridas ER'!A42</f>
        <v>0.54236111111110696</v>
      </c>
      <c r="D10" s="81">
        <f>' 12 corridas ER'!B42</f>
        <v>14.07</v>
      </c>
      <c r="E10" s="80">
        <f>' 12 corridas ER'!A73</f>
        <v>0.563888888888881</v>
      </c>
      <c r="F10" s="81">
        <f>' 12 corridas ER'!B73</f>
        <v>14.4</v>
      </c>
      <c r="G10" s="80">
        <f>' 12 corridas ER'!A104</f>
        <v>0.58541666666665504</v>
      </c>
      <c r="H10" s="81">
        <f>' 12 corridas ER'!B104</f>
        <v>14.38</v>
      </c>
      <c r="I10" s="82">
        <f>' 12 corridas ER'!A135</f>
        <v>43053.629166666666</v>
      </c>
      <c r="J10" s="83">
        <f>' 12 corridas ER'!B135</f>
        <v>14.43</v>
      </c>
      <c r="K10" s="82">
        <f>' 12 corridas ER'!A166</f>
        <v>43053.650694444441</v>
      </c>
      <c r="L10" s="83">
        <f>' 12 corridas ER'!B166</f>
        <v>14.46</v>
      </c>
      <c r="M10" s="82">
        <f>' 12 corridas ER'!A192</f>
        <v>43053.668749999997</v>
      </c>
      <c r="N10" s="83">
        <f>' 12 corridas ER'!B192</f>
        <v>14.7</v>
      </c>
      <c r="O10" s="82">
        <f>' 12 corridas ER'!A218</f>
        <v>43053.686805555553</v>
      </c>
      <c r="P10" s="83">
        <f>' 12 corridas ER'!B218</f>
        <v>14.6</v>
      </c>
      <c r="Q10" s="82">
        <f>' 12 corridas ER'!A244</f>
        <v>43053.704861111109</v>
      </c>
      <c r="R10" s="83">
        <f>' 12 corridas ER'!B244</f>
        <v>14.67</v>
      </c>
      <c r="T10" s="210" t="s">
        <v>41</v>
      </c>
      <c r="U10" s="211"/>
      <c r="V10" s="88">
        <f>V6/R34*100</f>
        <v>92.84</v>
      </c>
      <c r="W10" s="37"/>
      <c r="X10" s="13"/>
      <c r="Y10" s="13"/>
      <c r="Z10" s="13"/>
      <c r="AA10" s="13"/>
      <c r="AB10" s="13"/>
    </row>
    <row r="11" spans="1:28" ht="15.95" customHeight="1" x14ac:dyDescent="0.25">
      <c r="A11" s="80">
        <f>' 12 corridas ER'!A12</f>
        <v>0.52152777777777704</v>
      </c>
      <c r="B11" s="81">
        <f>' 12 corridas ER'!B12</f>
        <v>13.81</v>
      </c>
      <c r="C11" s="80">
        <f>' 12 corridas ER'!A43</f>
        <v>0.54305555555555096</v>
      </c>
      <c r="D11" s="81">
        <f>' 12 corridas ER'!B43</f>
        <v>14.08</v>
      </c>
      <c r="E11" s="80">
        <f>' 12 corridas ER'!A74</f>
        <v>0.564583333333326</v>
      </c>
      <c r="F11" s="81">
        <f>' 12 corridas ER'!B74</f>
        <v>14.38</v>
      </c>
      <c r="G11" s="80">
        <f>' 12 corridas ER'!A105</f>
        <v>0.58611111111110004</v>
      </c>
      <c r="H11" s="81">
        <f>' 12 corridas ER'!B105</f>
        <v>14.33</v>
      </c>
      <c r="I11" s="82">
        <f>' 12 corridas ER'!A136</f>
        <v>43053.629861111112</v>
      </c>
      <c r="J11" s="83">
        <f>' 12 corridas ER'!B136</f>
        <v>14.34</v>
      </c>
      <c r="K11" s="82">
        <f>' 12 corridas ER'!A167</f>
        <v>43053.651388888888</v>
      </c>
      <c r="L11" s="83">
        <f>' 12 corridas ER'!B167</f>
        <v>14.4</v>
      </c>
      <c r="M11" s="82">
        <f>' 12 corridas ER'!A193</f>
        <v>43053.669444444444</v>
      </c>
      <c r="N11" s="83">
        <f>' 12 corridas ER'!B193</f>
        <v>14.67</v>
      </c>
      <c r="O11" s="82">
        <f>' 12 corridas ER'!A219</f>
        <v>43053.6875</v>
      </c>
      <c r="P11" s="83">
        <f>' 12 corridas ER'!B219</f>
        <v>14.62</v>
      </c>
      <c r="Q11" s="82">
        <f>' 12 corridas ER'!A245</f>
        <v>43053.705555555556</v>
      </c>
      <c r="R11" s="83">
        <f>' 12 corridas ER'!B245</f>
        <v>14.67</v>
      </c>
      <c r="T11" s="200" t="s">
        <v>40</v>
      </c>
      <c r="U11" s="201"/>
      <c r="V11" s="202"/>
      <c r="W11" s="26"/>
      <c r="X11" s="13"/>
      <c r="Y11" s="13"/>
      <c r="Z11" s="13"/>
      <c r="AA11" s="13"/>
      <c r="AB11" s="13"/>
    </row>
    <row r="12" spans="1:28" ht="15.95" customHeight="1" x14ac:dyDescent="0.2">
      <c r="A12" s="80">
        <f>' 12 corridas ER'!A13</f>
        <v>0.52222222222222103</v>
      </c>
      <c r="B12" s="81">
        <f>' 12 corridas ER'!B13</f>
        <v>13.83</v>
      </c>
      <c r="C12" s="80">
        <f>' 12 corridas ER'!A44</f>
        <v>0.54374999999999596</v>
      </c>
      <c r="D12" s="81">
        <f>' 12 corridas ER'!B44</f>
        <v>14.08</v>
      </c>
      <c r="E12" s="80">
        <f>' 12 corridas ER'!A75</f>
        <v>0.56527777777777</v>
      </c>
      <c r="F12" s="81">
        <f>' 12 corridas ER'!B75</f>
        <v>14.35</v>
      </c>
      <c r="G12" s="80">
        <f>' 12 corridas ER'!A106</f>
        <v>0.58680555555554403</v>
      </c>
      <c r="H12" s="81">
        <f>' 12 corridas ER'!B106</f>
        <v>14.32</v>
      </c>
      <c r="I12" s="82">
        <f>' 12 corridas ER'!A137</f>
        <v>43053.630555555552</v>
      </c>
      <c r="J12" s="83">
        <f>' 12 corridas ER'!B137</f>
        <v>14.09</v>
      </c>
      <c r="K12" s="82">
        <f>' 12 corridas ER'!A168</f>
        <v>43053.652083333334</v>
      </c>
      <c r="L12" s="83">
        <f>' 12 corridas ER'!B168</f>
        <v>14.42</v>
      </c>
      <c r="M12" s="82">
        <f>' 12 corridas ER'!A194</f>
        <v>43053.670138888891</v>
      </c>
      <c r="N12" s="83">
        <f>' 12 corridas ER'!B194</f>
        <v>14.67</v>
      </c>
      <c r="O12" s="82">
        <f>' 12 corridas ER'!A220</f>
        <v>43053.688194444447</v>
      </c>
      <c r="P12" s="83">
        <f>' 12 corridas ER'!B220</f>
        <v>14.66</v>
      </c>
      <c r="Q12" s="82">
        <f>' 12 corridas ER'!A246</f>
        <v>43053.706249999996</v>
      </c>
      <c r="R12" s="83">
        <f>' 12 corridas ER'!B246</f>
        <v>14.67</v>
      </c>
      <c r="T12" s="36" t="s">
        <v>25</v>
      </c>
      <c r="U12" s="36" t="s">
        <v>39</v>
      </c>
      <c r="V12" s="154">
        <v>3.4000000000000002E-2</v>
      </c>
      <c r="W12" s="34"/>
      <c r="X12" s="13"/>
      <c r="Y12" s="13"/>
      <c r="Z12" s="13"/>
      <c r="AA12" s="13"/>
      <c r="AB12" s="13"/>
    </row>
    <row r="13" spans="1:28" ht="15.95" customHeight="1" x14ac:dyDescent="0.2">
      <c r="A13" s="80">
        <f>' 12 corridas ER'!A14</f>
        <v>0.52291666666666603</v>
      </c>
      <c r="B13" s="81">
        <f>' 12 corridas ER'!B14</f>
        <v>13.85</v>
      </c>
      <c r="C13" s="80">
        <f>' 12 corridas ER'!A45</f>
        <v>0.54444444444443996</v>
      </c>
      <c r="D13" s="81">
        <f>' 12 corridas ER'!B45</f>
        <v>14.06</v>
      </c>
      <c r="E13" s="80">
        <f>' 12 corridas ER'!A76</f>
        <v>0.56597222222221399</v>
      </c>
      <c r="F13" s="81">
        <f>' 12 corridas ER'!B76</f>
        <v>14.41</v>
      </c>
      <c r="G13" s="80">
        <f>' 12 corridas ER'!A107</f>
        <v>0.58749999999998803</v>
      </c>
      <c r="H13" s="81">
        <f>' 12 corridas ER'!B107</f>
        <v>14.32</v>
      </c>
      <c r="I13" s="82">
        <f>' 12 corridas ER'!A138</f>
        <v>43053.631249999999</v>
      </c>
      <c r="J13" s="83">
        <f>' 12 corridas ER'!B138</f>
        <v>14.02</v>
      </c>
      <c r="K13" s="82">
        <f>' 12 corridas ER'!A169</f>
        <v>43053.652777777774</v>
      </c>
      <c r="L13" s="83">
        <f>' 12 corridas ER'!B169</f>
        <v>14.54</v>
      </c>
      <c r="M13" s="82">
        <f>' 12 corridas ER'!A195</f>
        <v>43053.67083333333</v>
      </c>
      <c r="N13" s="83">
        <f>' 12 corridas ER'!B195</f>
        <v>14.67</v>
      </c>
      <c r="O13" s="82">
        <f>' 12 corridas ER'!A221</f>
        <v>43053.688888888886</v>
      </c>
      <c r="P13" s="83">
        <f>' 12 corridas ER'!B221</f>
        <v>14.66</v>
      </c>
      <c r="Q13" s="82">
        <f>' 12 corridas ER'!A247</f>
        <v>43053.706944444442</v>
      </c>
      <c r="R13" s="83">
        <f>' 12 corridas ER'!B247</f>
        <v>14.66</v>
      </c>
      <c r="T13" s="36"/>
      <c r="U13" s="36" t="s">
        <v>37</v>
      </c>
      <c r="V13" s="154">
        <v>-0.13600000000000001</v>
      </c>
      <c r="W13" s="34"/>
      <c r="X13" s="13"/>
      <c r="Y13" s="13"/>
      <c r="Z13" s="13"/>
      <c r="AA13" s="13"/>
      <c r="AB13" s="13"/>
    </row>
    <row r="14" spans="1:28" ht="15.95" customHeight="1" x14ac:dyDescent="0.2">
      <c r="A14" s="80">
        <f>' 12 corridas ER'!A15</f>
        <v>0.52361111111111003</v>
      </c>
      <c r="B14" s="81">
        <f>' 12 corridas ER'!B15</f>
        <v>13.83</v>
      </c>
      <c r="C14" s="80">
        <f>' 12 corridas ER'!A46</f>
        <v>0.54513888888888395</v>
      </c>
      <c r="D14" s="81">
        <f>' 12 corridas ER'!B46</f>
        <v>14.07</v>
      </c>
      <c r="E14" s="80">
        <f>' 12 corridas ER'!A77</f>
        <v>0.56666666666665899</v>
      </c>
      <c r="F14" s="81">
        <f>' 12 corridas ER'!B77</f>
        <v>14.48</v>
      </c>
      <c r="G14" s="80">
        <f>' 12 corridas ER'!A108</f>
        <v>0.58819444444443303</v>
      </c>
      <c r="H14" s="81">
        <f>' 12 corridas ER'!B108</f>
        <v>14.33</v>
      </c>
      <c r="I14" s="82">
        <f>' 12 corridas ER'!A139</f>
        <v>43053.631944444445</v>
      </c>
      <c r="J14" s="83">
        <f>' 12 corridas ER'!B139</f>
        <v>14.03</v>
      </c>
      <c r="K14" s="82">
        <f>' 12 corridas ER'!A170</f>
        <v>43053.65347222222</v>
      </c>
      <c r="L14" s="83">
        <f>' 12 corridas ER'!B170</f>
        <v>14.63</v>
      </c>
      <c r="M14" s="82">
        <f>' 12 corridas ER'!A196</f>
        <v>43053.671527777777</v>
      </c>
      <c r="N14" s="83">
        <f>' 12 corridas ER'!B196</f>
        <v>14.64</v>
      </c>
      <c r="O14" s="82">
        <f>' 12 corridas ER'!A222</f>
        <v>43053.689583333333</v>
      </c>
      <c r="P14" s="83">
        <f>' 12 corridas ER'!B222</f>
        <v>14.67</v>
      </c>
      <c r="Q14" s="82">
        <f>' 12 corridas ER'!A248</f>
        <v>43053.707638888889</v>
      </c>
      <c r="R14" s="83">
        <f>' 12 corridas ER'!B248</f>
        <v>14.67</v>
      </c>
      <c r="T14" s="212"/>
      <c r="U14" s="213"/>
      <c r="V14" s="214"/>
      <c r="W14" s="33"/>
      <c r="X14" s="13"/>
      <c r="Y14" s="13"/>
      <c r="Z14" s="13"/>
      <c r="AA14" s="13"/>
      <c r="AB14" s="13"/>
    </row>
    <row r="15" spans="1:28" ht="15.95" customHeight="1" x14ac:dyDescent="0.2">
      <c r="A15" s="80">
        <f>' 12 corridas ER'!A16</f>
        <v>0.52430555555555403</v>
      </c>
      <c r="B15" s="81">
        <f>' 12 corridas ER'!B16</f>
        <v>13.86</v>
      </c>
      <c r="C15" s="80">
        <f>' 12 corridas ER'!A47</f>
        <v>0.54583333333332895</v>
      </c>
      <c r="D15" s="81">
        <f>' 12 corridas ER'!B47</f>
        <v>14.05</v>
      </c>
      <c r="E15" s="80">
        <f>' 12 corridas ER'!A78</f>
        <v>0.56736111111110299</v>
      </c>
      <c r="F15" s="81">
        <f>' 12 corridas ER'!B78</f>
        <v>14.57</v>
      </c>
      <c r="G15" s="80">
        <f>' 12 corridas ER'!A109</f>
        <v>0.58888888888887703</v>
      </c>
      <c r="H15" s="81">
        <f>' 12 corridas ER'!B109</f>
        <v>14.32</v>
      </c>
      <c r="I15" s="82">
        <f>' 12 corridas ER'!A140</f>
        <v>43053.632638888885</v>
      </c>
      <c r="J15" s="83">
        <f>' 12 corridas ER'!B140</f>
        <v>14.03</v>
      </c>
      <c r="K15" s="82">
        <f>' 12 corridas ER'!A171</f>
        <v>43053.654166666667</v>
      </c>
      <c r="L15" s="83">
        <f>' 12 corridas ER'!B171</f>
        <v>14.55</v>
      </c>
      <c r="M15" s="82">
        <f>' 12 corridas ER'!A197</f>
        <v>43053.672222222223</v>
      </c>
      <c r="N15" s="83">
        <f>' 12 corridas ER'!B197</f>
        <v>14.62</v>
      </c>
      <c r="O15" s="82">
        <f>' 12 corridas ER'!A223</f>
        <v>43053.69027777778</v>
      </c>
      <c r="P15" s="83">
        <f>' 12 corridas ER'!B223</f>
        <v>14.65</v>
      </c>
      <c r="Q15" s="82">
        <f>' 12 corridas ER'!A249</f>
        <v>43053.708333333336</v>
      </c>
      <c r="R15" s="83">
        <f>' 12 corridas ER'!B249</f>
        <v>14.67</v>
      </c>
      <c r="T15" s="36" t="s">
        <v>23</v>
      </c>
      <c r="U15" s="36" t="s">
        <v>39</v>
      </c>
      <c r="V15" s="155">
        <v>14.44</v>
      </c>
      <c r="W15" s="34"/>
      <c r="X15" s="13"/>
      <c r="Y15" s="13"/>
      <c r="Z15" s="13"/>
      <c r="AA15" s="13"/>
      <c r="AB15" s="13"/>
    </row>
    <row r="16" spans="1:28" ht="15.95" customHeight="1" x14ac:dyDescent="0.2">
      <c r="A16" s="80">
        <f>' 12 corridas ER'!A17</f>
        <v>0.52499999999999902</v>
      </c>
      <c r="B16" s="81">
        <f>' 12 corridas ER'!B17</f>
        <v>13.87</v>
      </c>
      <c r="C16" s="80">
        <f>' 12 corridas ER'!A48</f>
        <v>0.54652777777777295</v>
      </c>
      <c r="D16" s="81">
        <f>' 12 corridas ER'!B48</f>
        <v>14.03</v>
      </c>
      <c r="E16" s="80">
        <f>' 12 corridas ER'!A79</f>
        <v>0.56805555555554699</v>
      </c>
      <c r="F16" s="81">
        <f>' 12 corridas ER'!B79</f>
        <v>14.65</v>
      </c>
      <c r="G16" s="80">
        <f>' 12 corridas ER'!A110</f>
        <v>0.58958333333332202</v>
      </c>
      <c r="H16" s="81">
        <f>' 12 corridas ER'!B110</f>
        <v>14.4</v>
      </c>
      <c r="I16" s="82">
        <f>' 12 corridas ER'!A141</f>
        <v>43053.633333333331</v>
      </c>
      <c r="J16" s="83">
        <f>' 12 corridas ER'!B141</f>
        <v>14.03</v>
      </c>
      <c r="K16" s="82">
        <f>' 12 corridas ER'!A172</f>
        <v>43053.654861111107</v>
      </c>
      <c r="L16" s="83">
        <f>' 12 corridas ER'!B172</f>
        <v>14.53</v>
      </c>
      <c r="M16" s="82">
        <f>' 12 corridas ER'!A198</f>
        <v>43053.672916666663</v>
      </c>
      <c r="N16" s="83">
        <f>' 12 corridas ER'!B198</f>
        <v>14.6</v>
      </c>
      <c r="O16" s="82">
        <f>' 12 corridas ER'!A224</f>
        <v>43053.690972222219</v>
      </c>
      <c r="P16" s="83">
        <f>' 12 corridas ER'!B224</f>
        <v>14.66</v>
      </c>
      <c r="Q16" s="82">
        <f>' 12 corridas ER'!A250</f>
        <v>43053.709027777775</v>
      </c>
      <c r="R16" s="83">
        <f>' 12 corridas ER'!B250</f>
        <v>14.67</v>
      </c>
      <c r="T16" s="36"/>
      <c r="U16" s="36" t="s">
        <v>37</v>
      </c>
      <c r="V16" s="156">
        <v>14.33</v>
      </c>
      <c r="W16" s="34"/>
      <c r="X16" s="13"/>
      <c r="Y16" s="13"/>
      <c r="Z16" s="13"/>
      <c r="AA16" s="13"/>
      <c r="AB16" s="13"/>
    </row>
    <row r="17" spans="1:28" ht="15.95" customHeight="1" x14ac:dyDescent="0.2">
      <c r="A17" s="80">
        <f>' 12 corridas ER'!A18</f>
        <v>0.52569444444444302</v>
      </c>
      <c r="B17" s="81">
        <f>' 12 corridas ER'!B18</f>
        <v>13.87</v>
      </c>
      <c r="C17" s="80">
        <f>' 12 corridas ER'!A49</f>
        <v>0.54722222222221695</v>
      </c>
      <c r="D17" s="81">
        <f>' 12 corridas ER'!B49</f>
        <v>14.06</v>
      </c>
      <c r="E17" s="80">
        <f>' 12 corridas ER'!A80</f>
        <v>0.56874999999999198</v>
      </c>
      <c r="F17" s="81">
        <f>' 12 corridas ER'!B80</f>
        <v>14.78</v>
      </c>
      <c r="G17" s="80">
        <f>' 12 corridas ER'!A111</f>
        <v>0.59027777777776602</v>
      </c>
      <c r="H17" s="81">
        <f>' 12 corridas ER'!B111</f>
        <v>14.46</v>
      </c>
      <c r="I17" s="82">
        <f>' 12 corridas ER'!A142</f>
        <v>43053.634027777778</v>
      </c>
      <c r="J17" s="83">
        <f>' 12 corridas ER'!B142</f>
        <v>14.07</v>
      </c>
      <c r="K17" s="82">
        <f>' 12 corridas ER'!A173</f>
        <v>43053.655555555553</v>
      </c>
      <c r="L17" s="83">
        <f>' 12 corridas ER'!B173</f>
        <v>14.52</v>
      </c>
      <c r="M17" s="82">
        <f>' 12 corridas ER'!A199</f>
        <v>43053.673611111109</v>
      </c>
      <c r="N17" s="83">
        <f>' 12 corridas ER'!B199</f>
        <v>14.54</v>
      </c>
      <c r="O17" s="82">
        <f>' 12 corridas ER'!A225</f>
        <v>43053.691666666666</v>
      </c>
      <c r="P17" s="83">
        <f>' 12 corridas ER'!B225</f>
        <v>14.67</v>
      </c>
      <c r="Q17" s="82">
        <f>' 12 corridas ER'!A251</f>
        <v>43053.709722222222</v>
      </c>
      <c r="R17" s="83">
        <f>' 12 corridas ER'!B251</f>
        <v>14.83</v>
      </c>
      <c r="T17" s="212"/>
      <c r="U17" s="213"/>
      <c r="V17" s="214"/>
      <c r="W17" s="33"/>
      <c r="X17" s="10"/>
      <c r="Y17" s="10"/>
      <c r="Z17" s="10"/>
      <c r="AA17" s="10"/>
      <c r="AB17" s="10"/>
    </row>
    <row r="18" spans="1:28" ht="15.95" customHeight="1" x14ac:dyDescent="0.2">
      <c r="A18" s="80">
        <f>' 12 corridas ER'!A19</f>
        <v>0.52638888888888702</v>
      </c>
      <c r="B18" s="81">
        <f>' 12 corridas ER'!B19</f>
        <v>13.92</v>
      </c>
      <c r="C18" s="80">
        <f>' 12 corridas ER'!A50</f>
        <v>0.54791666666666194</v>
      </c>
      <c r="D18" s="81">
        <f>' 12 corridas ER'!B50</f>
        <v>14.11</v>
      </c>
      <c r="E18" s="80">
        <f>' 12 corridas ER'!A81</f>
        <v>0.56944444444443598</v>
      </c>
      <c r="F18" s="81">
        <f>' 12 corridas ER'!B81</f>
        <v>14.76</v>
      </c>
      <c r="G18" s="80">
        <f>' 12 corridas ER'!A112</f>
        <v>0.59097222222221002</v>
      </c>
      <c r="H18" s="81">
        <f>' 12 corridas ER'!B112</f>
        <v>14.42</v>
      </c>
      <c r="I18" s="82">
        <f>' 12 corridas ER'!A143</f>
        <v>43053.634722222225</v>
      </c>
      <c r="J18" s="83">
        <f>' 12 corridas ER'!B143</f>
        <v>14.07</v>
      </c>
      <c r="K18" s="82">
        <f>' 12 corridas ER'!A174</f>
        <v>43053.65625</v>
      </c>
      <c r="L18" s="83">
        <f>' 12 corridas ER'!B174</f>
        <v>14.49</v>
      </c>
      <c r="M18" s="82">
        <f>' 12 corridas ER'!A200</f>
        <v>43053.674305555556</v>
      </c>
      <c r="N18" s="83">
        <f>' 12 corridas ER'!B200</f>
        <v>14.53</v>
      </c>
      <c r="O18" s="82">
        <f>' 12 corridas ER'!A226</f>
        <v>43053.692361111112</v>
      </c>
      <c r="P18" s="83">
        <f>' 12 corridas ER'!B226</f>
        <v>14.68</v>
      </c>
      <c r="Q18" s="82">
        <f>' 12 corridas ER'!A252</f>
        <v>43053.710416666669</v>
      </c>
      <c r="R18" s="83">
        <f>' 12 corridas ER'!B252</f>
        <v>15.01</v>
      </c>
      <c r="T18" s="36" t="s">
        <v>21</v>
      </c>
      <c r="U18" s="36" t="s">
        <v>39</v>
      </c>
      <c r="V18" s="158">
        <v>23.21</v>
      </c>
      <c r="W18" s="34"/>
      <c r="X18" s="10"/>
      <c r="Y18" s="10"/>
      <c r="Z18" s="10"/>
      <c r="AA18" s="10"/>
      <c r="AB18" s="10"/>
    </row>
    <row r="19" spans="1:28" ht="15.95" customHeight="1" x14ac:dyDescent="0.2">
      <c r="A19" s="80">
        <f>' 12 corridas ER'!A20</f>
        <v>0.52708333333333202</v>
      </c>
      <c r="B19" s="81">
        <f>' 12 corridas ER'!B20</f>
        <v>13.94</v>
      </c>
      <c r="C19" s="80">
        <f>' 12 corridas ER'!A51</f>
        <v>0.54861111111110605</v>
      </c>
      <c r="D19" s="81">
        <f>' 12 corridas ER'!B51</f>
        <v>14.11</v>
      </c>
      <c r="E19" s="80">
        <f>' 12 corridas ER'!A82</f>
        <v>0.57013888888887998</v>
      </c>
      <c r="F19" s="81">
        <f>' 12 corridas ER'!B82</f>
        <v>14.69</v>
      </c>
      <c r="G19" s="80">
        <f>' 12 corridas ER'!A113</f>
        <v>0.59166666666665402</v>
      </c>
      <c r="H19" s="81">
        <f>' 12 corridas ER'!B113</f>
        <v>14.38</v>
      </c>
      <c r="I19" s="82">
        <f>' 12 corridas ER'!A144</f>
        <v>43053.635416666664</v>
      </c>
      <c r="J19" s="83">
        <f>' 12 corridas ER'!B144</f>
        <v>14.15</v>
      </c>
      <c r="K19" s="82">
        <f>' 12 corridas ER'!A175</f>
        <v>43053.656944444447</v>
      </c>
      <c r="L19" s="83">
        <f>' 12 corridas ER'!B175</f>
        <v>14.49</v>
      </c>
      <c r="M19" s="82">
        <f>' 12 corridas ER'!A201</f>
        <v>43053.674999999996</v>
      </c>
      <c r="N19" s="83">
        <f>' 12 corridas ER'!B201</f>
        <v>14.56</v>
      </c>
      <c r="O19" s="82">
        <f>' 12 corridas ER'!A227</f>
        <v>43053.693055555552</v>
      </c>
      <c r="P19" s="83">
        <f>' 12 corridas ER'!B227</f>
        <v>14.67</v>
      </c>
      <c r="Q19" s="82">
        <f>' 12 corridas ER'!A253</f>
        <v>43053.711111111108</v>
      </c>
      <c r="R19" s="83">
        <f>' 12 corridas ER'!B253</f>
        <v>14.94</v>
      </c>
      <c r="T19" s="36"/>
      <c r="U19" s="36" t="s">
        <v>37</v>
      </c>
      <c r="V19" s="157">
        <v>22.93</v>
      </c>
      <c r="W19" s="34"/>
      <c r="X19" s="10"/>
      <c r="Y19" s="10"/>
      <c r="Z19" s="10"/>
      <c r="AA19" s="10"/>
      <c r="AB19" s="10"/>
    </row>
    <row r="20" spans="1:28" ht="15.95" customHeight="1" x14ac:dyDescent="0.2">
      <c r="A20" s="80">
        <f>' 12 corridas ER'!A21</f>
        <v>0.52777777777777601</v>
      </c>
      <c r="B20" s="81">
        <f>' 12 corridas ER'!B21</f>
        <v>13.92</v>
      </c>
      <c r="C20" s="80">
        <f>' 12 corridas ER'!A52</f>
        <v>0.54930555555555005</v>
      </c>
      <c r="D20" s="81">
        <f>' 12 corridas ER'!B52</f>
        <v>14.1</v>
      </c>
      <c r="E20" s="80">
        <f>' 12 corridas ER'!A83</f>
        <v>0.57083333333332498</v>
      </c>
      <c r="F20" s="81">
        <f>' 12 corridas ER'!B83</f>
        <v>14.75</v>
      </c>
      <c r="G20" s="80">
        <f>' 12 corridas ER'!A114</f>
        <v>0.59236111111109901</v>
      </c>
      <c r="H20" s="81">
        <f>' 12 corridas ER'!B114</f>
        <v>14.33</v>
      </c>
      <c r="I20" s="82">
        <f>' 12 corridas ER'!A145</f>
        <v>43053.636111111111</v>
      </c>
      <c r="J20" s="83">
        <f>' 12 corridas ER'!B145</f>
        <v>14.29</v>
      </c>
      <c r="K20" s="82">
        <f>' 12 corridas ER'!A176</f>
        <v>43053.657638888886</v>
      </c>
      <c r="L20" s="83">
        <f>' 12 corridas ER'!B176</f>
        <v>14.47</v>
      </c>
      <c r="M20" s="82">
        <f>' 12 corridas ER'!A202</f>
        <v>43053.675694444442</v>
      </c>
      <c r="N20" s="83">
        <f>' 12 corridas ER'!B202</f>
        <v>14.52</v>
      </c>
      <c r="O20" s="82">
        <f>' 12 corridas ER'!A228</f>
        <v>43053.693749999999</v>
      </c>
      <c r="P20" s="83">
        <f>' 12 corridas ER'!B228</f>
        <v>14.68</v>
      </c>
      <c r="Q20" s="82">
        <f>' 12 corridas ER'!A254</f>
        <v>43053.711805555555</v>
      </c>
      <c r="R20" s="83">
        <f>' 12 corridas ER'!B254</f>
        <v>14.88</v>
      </c>
      <c r="T20" s="215" t="s">
        <v>38</v>
      </c>
      <c r="U20" s="216"/>
      <c r="V20" s="217"/>
      <c r="W20" s="33"/>
      <c r="X20" s="10"/>
      <c r="Y20" s="10"/>
      <c r="Z20" s="10"/>
      <c r="AA20" s="10"/>
      <c r="AB20" s="10"/>
    </row>
    <row r="21" spans="1:28" ht="15.95" customHeight="1" x14ac:dyDescent="0.2">
      <c r="A21" s="80">
        <f>' 12 corridas ER'!A22</f>
        <v>0.52847222222222001</v>
      </c>
      <c r="B21" s="81">
        <f>' 12 corridas ER'!B22</f>
        <v>13.93</v>
      </c>
      <c r="C21" s="80">
        <f>' 12 corridas ER'!A53</f>
        <v>0.54999999999999505</v>
      </c>
      <c r="D21" s="81">
        <f>' 12 corridas ER'!B53</f>
        <v>14.11</v>
      </c>
      <c r="E21" s="80">
        <f>' 12 corridas ER'!A84</f>
        <v>0.57152777777776897</v>
      </c>
      <c r="F21" s="81">
        <f>' 12 corridas ER'!B84</f>
        <v>14.81</v>
      </c>
      <c r="G21" s="80">
        <f>' 12 corridas ER'!A115</f>
        <v>0.59305555555554301</v>
      </c>
      <c r="H21" s="81">
        <f>' 12 corridas ER'!B115</f>
        <v>14.36</v>
      </c>
      <c r="I21" s="82">
        <f>' 12 corridas ER'!A146</f>
        <v>43053.636805555558</v>
      </c>
      <c r="J21" s="83">
        <f>' 12 corridas ER'!B146</f>
        <v>14.22</v>
      </c>
      <c r="K21" s="82">
        <f>' 12 corridas ER'!A177</f>
        <v>43053.658333333333</v>
      </c>
      <c r="L21" s="83">
        <f>' 12 corridas ER'!B177</f>
        <v>14.47</v>
      </c>
      <c r="M21" s="82">
        <f>' 12 corridas ER'!A203</f>
        <v>43053.676388888889</v>
      </c>
      <c r="N21" s="83">
        <f>' 12 corridas ER'!B203</f>
        <v>14.48</v>
      </c>
      <c r="O21" s="82">
        <f>' 12 corridas ER'!A229</f>
        <v>43053.694444444445</v>
      </c>
      <c r="P21" s="83">
        <f>' 12 corridas ER'!B229</f>
        <v>14.67</v>
      </c>
      <c r="Q21" s="82">
        <f>' 12 corridas ER'!A255</f>
        <v>43053.712500000001</v>
      </c>
      <c r="R21" s="83">
        <f>' 12 corridas ER'!B255</f>
        <v>14.85</v>
      </c>
      <c r="T21" s="36" t="s">
        <v>25</v>
      </c>
      <c r="U21" s="36" t="s">
        <v>37</v>
      </c>
      <c r="V21" s="159">
        <v>0.622</v>
      </c>
      <c r="W21" s="34"/>
      <c r="X21" s="10"/>
      <c r="Y21" s="10"/>
      <c r="Z21" s="10"/>
      <c r="AA21" s="10"/>
      <c r="AB21" s="10"/>
    </row>
    <row r="22" spans="1:28" ht="15.95" customHeight="1" x14ac:dyDescent="0.2">
      <c r="A22" s="80">
        <f>' 12 corridas ER'!A23</f>
        <v>0.52916666666666501</v>
      </c>
      <c r="B22" s="81">
        <f>' 12 corridas ER'!B23</f>
        <v>13.94</v>
      </c>
      <c r="C22" s="80">
        <f>' 12 corridas ER'!A54</f>
        <v>0.55069444444443905</v>
      </c>
      <c r="D22" s="81">
        <f>' 12 corridas ER'!B54</f>
        <v>14.1</v>
      </c>
      <c r="E22" s="80">
        <f>' 12 corridas ER'!A85</f>
        <v>0.57222222222221297</v>
      </c>
      <c r="F22" s="81">
        <f>' 12 corridas ER'!B85</f>
        <v>14.92</v>
      </c>
      <c r="G22" s="80">
        <f>' 12 corridas ER'!A116</f>
        <v>0.59374999999998701</v>
      </c>
      <c r="H22" s="81">
        <f>' 12 corridas ER'!B116</f>
        <v>14.41</v>
      </c>
      <c r="I22" s="82">
        <f>' 12 corridas ER'!A147</f>
        <v>43053.637499999997</v>
      </c>
      <c r="J22" s="83">
        <f>' 12 corridas ER'!B147</f>
        <v>14.19</v>
      </c>
      <c r="K22" s="82">
        <f>' 12 corridas ER'!A178</f>
        <v>43053.65902777778</v>
      </c>
      <c r="L22" s="83">
        <f>' 12 corridas ER'!B178</f>
        <v>14.44</v>
      </c>
      <c r="M22" s="82">
        <f>' 12 corridas ER'!A204</f>
        <v>43053.677083333336</v>
      </c>
      <c r="N22" s="83">
        <f>' 12 corridas ER'!B204</f>
        <v>14.47</v>
      </c>
      <c r="O22" s="82">
        <f>' 12 corridas ER'!A230</f>
        <v>43053.695138888885</v>
      </c>
      <c r="P22" s="83">
        <f>' 12 corridas ER'!B230</f>
        <v>14.67</v>
      </c>
      <c r="Q22" s="89" t="s">
        <v>33</v>
      </c>
      <c r="R22" s="32">
        <f>AVERAGE(B3:B33,D3:D33,F3:F33,H3:H33,J3:J33,L3:L28,N3:N28,P3:P28,R3:R21)</f>
        <v>14.412936507936504</v>
      </c>
      <c r="T22" s="36" t="s">
        <v>23</v>
      </c>
      <c r="U22" s="36" t="s">
        <v>37</v>
      </c>
      <c r="V22" s="159">
        <v>14.48</v>
      </c>
      <c r="W22" s="34"/>
    </row>
    <row r="23" spans="1:28" ht="15.95" customHeight="1" x14ac:dyDescent="0.2">
      <c r="A23" s="80">
        <f>' 12 corridas ER'!A24</f>
        <v>0.52986111111110901</v>
      </c>
      <c r="B23" s="81">
        <f>' 12 corridas ER'!B24</f>
        <v>13.93</v>
      </c>
      <c r="C23" s="80">
        <f>' 12 corridas ER'!A55</f>
        <v>0.55138888888888304</v>
      </c>
      <c r="D23" s="81">
        <f>' 12 corridas ER'!B55</f>
        <v>14.12</v>
      </c>
      <c r="E23" s="80">
        <f>' 12 corridas ER'!A86</f>
        <v>0.57291666666665797</v>
      </c>
      <c r="F23" s="81">
        <f>' 12 corridas ER'!B86</f>
        <v>14.97</v>
      </c>
      <c r="G23" s="80">
        <f>' 12 corridas ER'!A117</f>
        <v>0.59444444444443201</v>
      </c>
      <c r="H23" s="81">
        <f>' 12 corridas ER'!B117</f>
        <v>14.36</v>
      </c>
      <c r="I23" s="82">
        <f>' 12 corridas ER'!A148</f>
        <v>43053.638194444444</v>
      </c>
      <c r="J23" s="83">
        <f>' 12 corridas ER'!B148</f>
        <v>14.21</v>
      </c>
      <c r="K23" s="82">
        <f>' 12 corridas ER'!A179</f>
        <v>43053.659722222219</v>
      </c>
      <c r="L23" s="83">
        <f>' 12 corridas ER'!B179</f>
        <v>14.43</v>
      </c>
      <c r="M23" s="82">
        <f>' 12 corridas ER'!A205</f>
        <v>43053.677777777775</v>
      </c>
      <c r="N23" s="83">
        <f>' 12 corridas ER'!B205</f>
        <v>14.48</v>
      </c>
      <c r="O23" s="82">
        <f>' 12 corridas ER'!A231</f>
        <v>43053.695833333331</v>
      </c>
      <c r="P23" s="83">
        <f>' 12 corridas ER'!B231</f>
        <v>14.7</v>
      </c>
      <c r="Q23" s="89" t="s">
        <v>32</v>
      </c>
      <c r="R23" s="32">
        <f>MIN(B3:B33,D3:D33,F3:F33,H3:H33,J3:J33,L3:L28,N3:N28,P3:P28,R3:R21)</f>
        <v>13.72</v>
      </c>
      <c r="T23" s="36" t="s">
        <v>21</v>
      </c>
      <c r="U23" s="36" t="s">
        <v>37</v>
      </c>
      <c r="V23" s="35" t="s">
        <v>92</v>
      </c>
      <c r="W23" s="34"/>
      <c r="X23" s="13"/>
      <c r="Y23" s="13"/>
      <c r="Z23" s="13"/>
      <c r="AA23" s="13"/>
      <c r="AB23" s="13"/>
    </row>
    <row r="24" spans="1:28" ht="15.95" customHeight="1" x14ac:dyDescent="0.2">
      <c r="A24" s="80">
        <f>' 12 corridas ER'!A25</f>
        <v>0.530555555555553</v>
      </c>
      <c r="B24" s="81">
        <f>' 12 corridas ER'!B25</f>
        <v>13.96</v>
      </c>
      <c r="C24" s="80">
        <f>' 12 corridas ER'!A56</f>
        <v>0.55208333333332804</v>
      </c>
      <c r="D24" s="81">
        <f>' 12 corridas ER'!B56</f>
        <v>14.12</v>
      </c>
      <c r="E24" s="80">
        <f>' 12 corridas ER'!A87</f>
        <v>0.57361111111110197</v>
      </c>
      <c r="F24" s="81">
        <f>' 12 corridas ER'!B87</f>
        <v>14.91</v>
      </c>
      <c r="G24" s="80">
        <f>' 12 corridas ER'!A118</f>
        <v>0.59513888888887601</v>
      </c>
      <c r="H24" s="81">
        <f>' 12 corridas ER'!B118</f>
        <v>14.35</v>
      </c>
      <c r="I24" s="82">
        <f>' 12 corridas ER'!A149</f>
        <v>43053.638888888891</v>
      </c>
      <c r="J24" s="83">
        <f>' 12 corridas ER'!B149</f>
        <v>14.22</v>
      </c>
      <c r="K24" s="82">
        <f>' 12 corridas ER'!A180</f>
        <v>43053.660416666666</v>
      </c>
      <c r="L24" s="83">
        <f>' 12 corridas ER'!B180</f>
        <v>14.47</v>
      </c>
      <c r="M24" s="82">
        <f>' 12 corridas ER'!A206</f>
        <v>43053.678472222222</v>
      </c>
      <c r="N24" s="83">
        <f>' 12 corridas ER'!B206</f>
        <v>14.46</v>
      </c>
      <c r="O24" s="82">
        <f>' 12 corridas ER'!A232</f>
        <v>43053.696527777778</v>
      </c>
      <c r="P24" s="83">
        <f>' 12 corridas ER'!B232</f>
        <v>14.69</v>
      </c>
      <c r="Q24" s="89" t="s">
        <v>30</v>
      </c>
      <c r="R24" s="32">
        <f>MAX(B3:B33,D3:D33,F3:F33,H3:H33,J3:J33,L3:L28,N3:N28,P3:P28,R3:R21)</f>
        <v>15.09</v>
      </c>
      <c r="T24" s="212"/>
      <c r="U24" s="213"/>
      <c r="V24" s="214"/>
      <c r="W24" s="33"/>
      <c r="X24" s="21"/>
      <c r="Y24" s="21"/>
      <c r="Z24" s="21"/>
      <c r="AA24" s="21"/>
      <c r="AB24" s="21"/>
    </row>
    <row r="25" spans="1:28" ht="15.95" customHeight="1" x14ac:dyDescent="0.2">
      <c r="A25" s="80">
        <f>' 12 corridas ER'!A26</f>
        <v>0.531249999999998</v>
      </c>
      <c r="B25" s="81">
        <f>' 12 corridas ER'!B26</f>
        <v>13.97</v>
      </c>
      <c r="C25" s="80">
        <f>' 12 corridas ER'!A57</f>
        <v>0.55277777777777204</v>
      </c>
      <c r="D25" s="81">
        <f>' 12 corridas ER'!B57</f>
        <v>14.14</v>
      </c>
      <c r="E25" s="80">
        <f>' 12 corridas ER'!A88</f>
        <v>0.57430555555554597</v>
      </c>
      <c r="F25" s="81">
        <f>' 12 corridas ER'!B88</f>
        <v>14.9</v>
      </c>
      <c r="G25" s="80">
        <f>' 12 corridas ER'!A119</f>
        <v>0.59583333333332</v>
      </c>
      <c r="H25" s="81">
        <f>' 12 corridas ER'!B119</f>
        <v>14.37</v>
      </c>
      <c r="I25" s="82">
        <f>' 12 corridas ER'!A150</f>
        <v>43053.63958333333</v>
      </c>
      <c r="J25" s="83">
        <f>' 12 corridas ER'!B150</f>
        <v>14.32</v>
      </c>
      <c r="K25" s="82">
        <f>' 12 corridas ER'!A181</f>
        <v>43053.661111111112</v>
      </c>
      <c r="L25" s="83">
        <f>' 12 corridas ER'!B181</f>
        <v>14.48</v>
      </c>
      <c r="M25" s="82">
        <f>' 12 corridas ER'!A207</f>
        <v>43053.679166666669</v>
      </c>
      <c r="N25" s="83">
        <f>' 12 corridas ER'!B207</f>
        <v>14.43</v>
      </c>
      <c r="O25" s="82">
        <f>' 12 corridas ER'!A233</f>
        <v>43053.697222222225</v>
      </c>
      <c r="P25" s="83">
        <f>' 12 corridas ER'!B233</f>
        <v>14.67</v>
      </c>
      <c r="Q25" s="89" t="s">
        <v>29</v>
      </c>
      <c r="R25" s="32">
        <f>STDEV(B3:B33,D3:D33,F3:F33,H3:H33,J3:J33,L3:L28,N3:N28,P3:P28,R3:R21)</f>
        <v>0.29997361759245084</v>
      </c>
      <c r="T25" s="218" t="s">
        <v>36</v>
      </c>
      <c r="U25" s="219"/>
      <c r="V25" s="23">
        <f>(V13+V21)/2</f>
        <v>0.24299999999999999</v>
      </c>
      <c r="W25" s="22"/>
      <c r="X25" s="21"/>
      <c r="Y25" s="21"/>
      <c r="Z25" s="21"/>
      <c r="AA25" s="21"/>
      <c r="AB25" s="21"/>
    </row>
    <row r="26" spans="1:28" ht="15.95" customHeight="1" x14ac:dyDescent="0.2">
      <c r="A26" s="80">
        <f>' 12 corridas ER'!A27</f>
        <v>0.531944444444442</v>
      </c>
      <c r="B26" s="81">
        <f>' 12 corridas ER'!B27</f>
        <v>13.97</v>
      </c>
      <c r="C26" s="80">
        <f>' 12 corridas ER'!A58</f>
        <v>0.55347222222221604</v>
      </c>
      <c r="D26" s="81">
        <f>' 12 corridas ER'!B58</f>
        <v>14.16</v>
      </c>
      <c r="E26" s="80">
        <f>' 12 corridas ER'!A89</f>
        <v>0.57499999999999096</v>
      </c>
      <c r="F26" s="81">
        <f>' 12 corridas ER'!B89</f>
        <v>14.86</v>
      </c>
      <c r="G26" s="80">
        <f>' 12 corridas ER'!A120</f>
        <v>0.596527777777765</v>
      </c>
      <c r="H26" s="81">
        <f>' 12 corridas ER'!B120</f>
        <v>14.38</v>
      </c>
      <c r="I26" s="82">
        <f>' 12 corridas ER'!A151</f>
        <v>43053.640277777777</v>
      </c>
      <c r="J26" s="83">
        <f>' 12 corridas ER'!B151</f>
        <v>14.32</v>
      </c>
      <c r="K26" s="82">
        <f>' 12 corridas ER'!A182</f>
        <v>43053.661805555552</v>
      </c>
      <c r="L26" s="83">
        <f>' 12 corridas ER'!B182</f>
        <v>14.53</v>
      </c>
      <c r="M26" s="82">
        <f>' 12 corridas ER'!A208</f>
        <v>43053.679861111108</v>
      </c>
      <c r="N26" s="83">
        <f>' 12 corridas ER'!B208</f>
        <v>14.39</v>
      </c>
      <c r="O26" s="82">
        <f>' 12 corridas ER'!A234</f>
        <v>43053.697916666664</v>
      </c>
      <c r="P26" s="83">
        <f>' 12 corridas ER'!B234</f>
        <v>14.67</v>
      </c>
      <c r="Q26" s="89"/>
      <c r="R26" s="32"/>
      <c r="T26" s="218" t="s">
        <v>35</v>
      </c>
      <c r="U26" s="219"/>
      <c r="V26" s="23">
        <f>(V16+V22)/2</f>
        <v>14.405000000000001</v>
      </c>
      <c r="W26" s="22"/>
      <c r="X26" s="21"/>
      <c r="Y26" s="21"/>
      <c r="Z26" s="21"/>
      <c r="AA26" s="21"/>
      <c r="AB26" s="21"/>
    </row>
    <row r="27" spans="1:28" ht="15.95" customHeight="1" x14ac:dyDescent="0.2">
      <c r="A27" s="80">
        <f>' 12 corridas ER'!A28</f>
        <v>0.532638888888886</v>
      </c>
      <c r="B27" s="81">
        <f>' 12 corridas ER'!B28</f>
        <v>14</v>
      </c>
      <c r="C27" s="80">
        <f>' 12 corridas ER'!A59</f>
        <v>0.55416666666666103</v>
      </c>
      <c r="D27" s="81">
        <f>' 12 corridas ER'!B59</f>
        <v>14.17</v>
      </c>
      <c r="E27" s="80">
        <f>' 12 corridas ER'!A90</f>
        <v>0.57569444444443496</v>
      </c>
      <c r="F27" s="81">
        <f>' 12 corridas ER'!B90</f>
        <v>14.73</v>
      </c>
      <c r="G27" s="80">
        <f>' 12 corridas ER'!A121</f>
        <v>0.597222222222209</v>
      </c>
      <c r="H27" s="81">
        <f>' 12 corridas ER'!B121</f>
        <v>14.36</v>
      </c>
      <c r="I27" s="82">
        <f>' 12 corridas ER'!A152</f>
        <v>43053.640972222223</v>
      </c>
      <c r="J27" s="83">
        <f>' 12 corridas ER'!B152</f>
        <v>14.33</v>
      </c>
      <c r="K27" s="82">
        <f>' 12 corridas ER'!A183</f>
        <v>43053.662499999999</v>
      </c>
      <c r="L27" s="83">
        <f>' 12 corridas ER'!B183</f>
        <v>14.62</v>
      </c>
      <c r="M27" s="82">
        <f>' 12 corridas ER'!A209</f>
        <v>43053.680555555555</v>
      </c>
      <c r="N27" s="83">
        <f>' 12 corridas ER'!B209</f>
        <v>14.4</v>
      </c>
      <c r="O27" s="82">
        <f>' 12 corridas ER'!A235</f>
        <v>43053.698611111111</v>
      </c>
      <c r="P27" s="83">
        <f>' 12 corridas ER'!B235</f>
        <v>14.68</v>
      </c>
      <c r="Q27" s="89"/>
      <c r="R27" s="32"/>
      <c r="T27" s="226"/>
      <c r="U27" s="227"/>
      <c r="V27" s="228"/>
      <c r="W27" s="31"/>
      <c r="X27" s="21"/>
      <c r="Y27" s="21"/>
      <c r="Z27" s="21"/>
      <c r="AA27" s="21"/>
      <c r="AB27" s="21"/>
    </row>
    <row r="28" spans="1:28" ht="15.95" customHeight="1" x14ac:dyDescent="0.2">
      <c r="A28" s="80">
        <f>' 12 corridas ER'!A29</f>
        <v>0.53333333333333099</v>
      </c>
      <c r="B28" s="81">
        <f>' 12 corridas ER'!B29</f>
        <v>14.01</v>
      </c>
      <c r="C28" s="80">
        <f>' 12 corridas ER'!A60</f>
        <v>0.55486111111110503</v>
      </c>
      <c r="D28" s="81">
        <f>' 12 corridas ER'!B60</f>
        <v>14.32</v>
      </c>
      <c r="E28" s="80">
        <f>' 12 corridas ER'!A91</f>
        <v>0.57638888888887896</v>
      </c>
      <c r="F28" s="81">
        <f>' 12 corridas ER'!B91</f>
        <v>14.7</v>
      </c>
      <c r="G28" s="80">
        <f>' 12 corridas ER'!A122</f>
        <v>0.597916666666653</v>
      </c>
      <c r="H28" s="81">
        <f>' 12 corridas ER'!B122</f>
        <v>14.39</v>
      </c>
      <c r="I28" s="82">
        <f>' 12 corridas ER'!A153</f>
        <v>43053.641666666663</v>
      </c>
      <c r="J28" s="83">
        <f>' 12 corridas ER'!B153</f>
        <v>14.32</v>
      </c>
      <c r="K28" s="82">
        <f>' 12 corridas ER'!A184</f>
        <v>43053.663194444445</v>
      </c>
      <c r="L28" s="83">
        <f>' 12 corridas ER'!B184</f>
        <v>14.65</v>
      </c>
      <c r="M28" s="82">
        <f>' 12 corridas ER'!A210</f>
        <v>43053.681250000001</v>
      </c>
      <c r="N28" s="83">
        <f>' 12 corridas ER'!B210</f>
        <v>14.41</v>
      </c>
      <c r="O28" s="82">
        <f>' 12 corridas ER'!A236</f>
        <v>43053.699305555558</v>
      </c>
      <c r="P28" s="83">
        <f>' 12 corridas ER'!B236</f>
        <v>14.68</v>
      </c>
      <c r="Q28" s="89"/>
      <c r="R28" s="32"/>
      <c r="T28" s="229" t="s">
        <v>34</v>
      </c>
      <c r="U28" s="230"/>
      <c r="V28" s="32">
        <f>(V5-V25)*V7/(V26-V25)</f>
        <v>14.398064281118929</v>
      </c>
      <c r="W28" s="22"/>
      <c r="X28" s="30"/>
      <c r="Y28" s="30"/>
      <c r="Z28" s="30"/>
      <c r="AA28" s="30"/>
      <c r="AB28" s="30"/>
    </row>
    <row r="29" spans="1:28" ht="15.95" customHeight="1" x14ac:dyDescent="0.2">
      <c r="A29" s="80">
        <f>' 12 corridas ER'!A30</f>
        <v>0.53402777777777499</v>
      </c>
      <c r="B29" s="81">
        <f>' 12 corridas ER'!B30</f>
        <v>14.02</v>
      </c>
      <c r="C29" s="80">
        <f>' 12 corridas ER'!A61</f>
        <v>0.55555555555554903</v>
      </c>
      <c r="D29" s="81">
        <f>' 12 corridas ER'!B61</f>
        <v>14.46</v>
      </c>
      <c r="E29" s="80">
        <f>' 12 corridas ER'!A92</f>
        <v>0.57708333333332396</v>
      </c>
      <c r="F29" s="81">
        <f>' 12 corridas ER'!B92</f>
        <v>14.69</v>
      </c>
      <c r="G29" s="80">
        <f>' 12 corridas ER'!A123</f>
        <v>0.59861111111109799</v>
      </c>
      <c r="H29" s="81">
        <f>' 12 corridas ER'!B123</f>
        <v>14.45</v>
      </c>
      <c r="I29" s="82">
        <f>' 12 corridas ER'!A154</f>
        <v>43053.642361111109</v>
      </c>
      <c r="J29" s="83">
        <f>' 12 corridas ER'!B154</f>
        <v>14.26</v>
      </c>
      <c r="Q29" s="47"/>
      <c r="R29" s="24"/>
      <c r="T29" s="226"/>
      <c r="U29" s="227"/>
      <c r="V29" s="228"/>
      <c r="W29" s="31"/>
      <c r="X29" s="30"/>
      <c r="Y29" s="30"/>
      <c r="Z29" s="30"/>
      <c r="AA29" s="30"/>
      <c r="AB29" s="30"/>
    </row>
    <row r="30" spans="1:28" ht="15.95" customHeight="1" x14ac:dyDescent="0.2">
      <c r="A30" s="80">
        <f>' 12 corridas ER'!A31</f>
        <v>0.53472222222221899</v>
      </c>
      <c r="B30" s="81">
        <f>' 12 corridas ER'!B31</f>
        <v>14.04</v>
      </c>
      <c r="C30" s="80">
        <f>' 12 corridas ER'!A62</f>
        <v>0.55624999999999403</v>
      </c>
      <c r="D30" s="81">
        <f>' 12 corridas ER'!B62</f>
        <v>14.55</v>
      </c>
      <c r="E30" s="80">
        <f>' 12 corridas ER'!A93</f>
        <v>0.57777777777776795</v>
      </c>
      <c r="F30" s="81">
        <f>' 12 corridas ER'!B93</f>
        <v>14.85</v>
      </c>
      <c r="G30" s="80">
        <f>' 12 corridas ER'!A124</f>
        <v>0.59930555555554199</v>
      </c>
      <c r="H30" s="81">
        <f>' 12 corridas ER'!B124</f>
        <v>14.52</v>
      </c>
      <c r="I30" s="82">
        <f>' 12 corridas ER'!A155</f>
        <v>43053.643055555556</v>
      </c>
      <c r="J30" s="83">
        <f>' 12 corridas ER'!B155</f>
        <v>14.21</v>
      </c>
      <c r="Q30" s="19" t="s">
        <v>25</v>
      </c>
      <c r="R30" s="16">
        <v>0</v>
      </c>
      <c r="T30" s="221" t="s">
        <v>31</v>
      </c>
      <c r="U30" s="222"/>
      <c r="V30" s="223"/>
      <c r="W30" s="27"/>
      <c r="X30" s="29"/>
      <c r="Y30" s="29"/>
      <c r="Z30" s="29"/>
      <c r="AA30" s="29"/>
      <c r="AB30" s="29"/>
    </row>
    <row r="31" spans="1:28" ht="15.95" customHeight="1" x14ac:dyDescent="0.2">
      <c r="A31" s="80">
        <f>' 12 corridas ER'!A32</f>
        <v>0.53541666666666399</v>
      </c>
      <c r="B31" s="81">
        <f>' 12 corridas ER'!B32</f>
        <v>14.02</v>
      </c>
      <c r="C31" s="80">
        <f>' 12 corridas ER'!A63</f>
        <v>0.55694444444443802</v>
      </c>
      <c r="D31" s="81">
        <f>' 12 corridas ER'!B63</f>
        <v>14.51</v>
      </c>
      <c r="E31" s="80">
        <f>' 12 corridas ER'!A94</f>
        <v>0.57847222222221195</v>
      </c>
      <c r="F31" s="81">
        <f>' 12 corridas ER'!B94</f>
        <v>14.92</v>
      </c>
      <c r="G31" s="80">
        <f>' 12 corridas ER'!A125</f>
        <v>0.59999999999998599</v>
      </c>
      <c r="H31" s="81">
        <f>' 12 corridas ER'!B125</f>
        <v>14.49</v>
      </c>
      <c r="I31" s="82">
        <f>' 12 corridas ER'!A156</f>
        <v>43053.643749999996</v>
      </c>
      <c r="J31" s="83">
        <f>' 12 corridas ER'!B156</f>
        <v>14.23</v>
      </c>
      <c r="Q31" s="19" t="s">
        <v>23</v>
      </c>
      <c r="R31" s="153">
        <v>14.39</v>
      </c>
      <c r="T31" s="218" t="s">
        <v>27</v>
      </c>
      <c r="U31" s="219"/>
      <c r="V31" s="23">
        <f>((V21-V13)/R34)*100</f>
        <v>3.032</v>
      </c>
      <c r="W31" s="22"/>
      <c r="X31" s="29"/>
      <c r="Y31" s="29"/>
      <c r="Z31" s="29"/>
      <c r="AA31" s="29"/>
      <c r="AB31" s="29"/>
    </row>
    <row r="32" spans="1:28" ht="15.95" customHeight="1" x14ac:dyDescent="0.2">
      <c r="A32" s="80">
        <f>' 12 corridas ER'!A33</f>
        <v>0.53611111111110799</v>
      </c>
      <c r="B32" s="81">
        <f>' 12 corridas ER'!B33</f>
        <v>14.03</v>
      </c>
      <c r="C32" s="80">
        <f>' 12 corridas ER'!A64</f>
        <v>0.55763888888888202</v>
      </c>
      <c r="D32" s="81">
        <f>' 12 corridas ER'!B64</f>
        <v>14.56</v>
      </c>
      <c r="E32" s="80">
        <f>' 12 corridas ER'!A95</f>
        <v>0.57916666666665695</v>
      </c>
      <c r="F32" s="81">
        <f>' 12 corridas ER'!B95</f>
        <v>14.92</v>
      </c>
      <c r="G32" s="80">
        <f>' 12 corridas ER'!A126</f>
        <v>0.60069444444443099</v>
      </c>
      <c r="H32" s="81">
        <f>' 12 corridas ER'!B126</f>
        <v>14.5</v>
      </c>
      <c r="I32" s="82">
        <f>' 12 corridas ER'!A157</f>
        <v>43053.644444444442</v>
      </c>
      <c r="J32" s="83">
        <f>' 12 corridas ER'!B157</f>
        <v>14.23</v>
      </c>
      <c r="Q32" s="17" t="s">
        <v>21</v>
      </c>
      <c r="R32" s="153">
        <v>23.21</v>
      </c>
      <c r="T32" s="218" t="s">
        <v>26</v>
      </c>
      <c r="U32" s="219"/>
      <c r="V32" s="23">
        <f>((V22-V16)/R34)*100</f>
        <v>0.60000000000000142</v>
      </c>
      <c r="W32" s="22"/>
      <c r="X32" s="21"/>
      <c r="Y32" s="21"/>
      <c r="Z32" s="21"/>
      <c r="AA32" s="21"/>
      <c r="AB32" s="21"/>
    </row>
    <row r="33" spans="1:28" ht="15.95" customHeight="1" x14ac:dyDescent="0.2">
      <c r="A33" s="80">
        <f>' 12 corridas ER'!A34</f>
        <v>0.53680555555555198</v>
      </c>
      <c r="B33" s="81">
        <f>' 12 corridas ER'!B34</f>
        <v>14.04</v>
      </c>
      <c r="C33" s="80">
        <f>' 12 corridas ER'!A65</f>
        <v>0.55833333333332702</v>
      </c>
      <c r="D33" s="81">
        <f>' 12 corridas ER'!B65</f>
        <v>14.57</v>
      </c>
      <c r="E33" s="80">
        <f>' 12 corridas ER'!A96</f>
        <v>0.57986111111110095</v>
      </c>
      <c r="F33" s="81">
        <f>' 12 corridas ER'!B96</f>
        <v>14.9</v>
      </c>
      <c r="G33" s="80">
        <f>' 12 corridas ER'!A127</f>
        <v>0.60138888888887498</v>
      </c>
      <c r="H33" s="81">
        <f>' 12 corridas ER'!B127</f>
        <v>14.47</v>
      </c>
      <c r="I33" s="82">
        <f>' 12 corridas ER'!A158</f>
        <v>43053.645138888889</v>
      </c>
      <c r="J33" s="83">
        <f>' 12 corridas ER'!B158</f>
        <v>14.46</v>
      </c>
      <c r="Q33" s="15"/>
      <c r="R33" s="14"/>
      <c r="T33" s="221" t="s">
        <v>28</v>
      </c>
      <c r="U33" s="222"/>
      <c r="V33" s="223"/>
      <c r="W33" s="27"/>
      <c r="X33" s="21"/>
      <c r="Y33" s="21"/>
      <c r="Z33" s="21"/>
      <c r="AA33" s="21"/>
      <c r="AB33" s="21"/>
    </row>
    <row r="34" spans="1:28" ht="15.95" customHeight="1" x14ac:dyDescent="0.2">
      <c r="B34" s="24"/>
      <c r="C34" s="25"/>
      <c r="D34" s="90"/>
      <c r="E34" s="91"/>
      <c r="F34" s="90"/>
      <c r="G34" s="24"/>
      <c r="H34" s="25"/>
      <c r="I34" s="24"/>
      <c r="J34" s="24"/>
      <c r="K34" s="24"/>
      <c r="L34" s="24"/>
      <c r="M34" s="24"/>
      <c r="N34" s="24"/>
      <c r="Q34" s="12" t="s">
        <v>19</v>
      </c>
      <c r="R34" s="46">
        <v>25</v>
      </c>
      <c r="T34" s="218" t="s">
        <v>27</v>
      </c>
      <c r="U34" s="219"/>
      <c r="V34" s="23">
        <f>((V21-V12)/R34)*100</f>
        <v>2.3519999999999999</v>
      </c>
      <c r="W34" s="22"/>
      <c r="X34" s="21"/>
      <c r="Y34" s="21"/>
      <c r="Z34" s="21"/>
      <c r="AA34" s="21"/>
      <c r="AB34" s="21"/>
    </row>
    <row r="35" spans="1:28" ht="15.95" customHeight="1" x14ac:dyDescent="0.2">
      <c r="T35" s="218" t="s">
        <v>26</v>
      </c>
      <c r="U35" s="219"/>
      <c r="V35" s="23">
        <f>((V22-V15)/R34)*100</f>
        <v>0.16000000000000369</v>
      </c>
      <c r="W35" s="22"/>
      <c r="X35" s="21"/>
      <c r="Y35" s="21"/>
      <c r="Z35" s="21"/>
      <c r="AA35" s="21"/>
      <c r="AB35" s="21"/>
    </row>
    <row r="36" spans="1:28" ht="15.9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S36" s="7"/>
      <c r="T36" s="224" t="s">
        <v>24</v>
      </c>
      <c r="U36" s="224"/>
      <c r="V36" s="224"/>
      <c r="W36" s="18"/>
      <c r="X36" s="13"/>
      <c r="Y36" s="13"/>
      <c r="Z36" s="13"/>
      <c r="AA36" s="13"/>
      <c r="AB36" s="13"/>
    </row>
    <row r="37" spans="1:28" ht="15.95" customHeight="1" x14ac:dyDescent="0.2">
      <c r="A37" s="20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S37" s="7"/>
      <c r="T37" s="225" t="s">
        <v>22</v>
      </c>
      <c r="U37" s="225"/>
      <c r="V37" s="225"/>
      <c r="W37" s="18"/>
      <c r="X37" s="13"/>
      <c r="Y37" s="13"/>
      <c r="Z37" s="13"/>
      <c r="AA37" s="13"/>
      <c r="AB37" s="13"/>
    </row>
    <row r="38" spans="1:28" ht="15.95" customHeight="1" x14ac:dyDescent="0.2">
      <c r="T38" s="220" t="s">
        <v>20</v>
      </c>
      <c r="U38" s="220"/>
      <c r="V38" s="220"/>
      <c r="W38" s="11"/>
      <c r="X38" s="13"/>
      <c r="Y38" s="13"/>
      <c r="Z38" s="13"/>
      <c r="AA38" s="13"/>
      <c r="AB38" s="13"/>
    </row>
    <row r="39" spans="1:28" ht="15.95" customHeight="1" x14ac:dyDescent="0.2">
      <c r="S39" s="45"/>
      <c r="T39" s="220" t="s">
        <v>73</v>
      </c>
      <c r="U39" s="220"/>
      <c r="V39" s="220"/>
      <c r="W39" s="11"/>
      <c r="X39" s="13"/>
      <c r="Y39" s="13"/>
      <c r="Z39" s="13"/>
      <c r="AA39" s="13"/>
      <c r="AB39" s="13"/>
    </row>
    <row r="40" spans="1:28" ht="15.95" customHeight="1" x14ac:dyDescent="0.2">
      <c r="T40" s="220" t="s">
        <v>18</v>
      </c>
      <c r="U40" s="220"/>
      <c r="V40" s="220"/>
      <c r="W40" s="11"/>
    </row>
    <row r="41" spans="1:28" s="7" customFormat="1" ht="8.25" x14ac:dyDescent="0.25">
      <c r="W41" s="8"/>
    </row>
    <row r="42" spans="1:28" s="7" customFormat="1" ht="8.25" x14ac:dyDescent="0.25">
      <c r="W42" s="8"/>
    </row>
    <row r="43" spans="1:28" s="3" customFormat="1" x14ac:dyDescent="0.2">
      <c r="A43" s="6"/>
      <c r="V43" s="1"/>
      <c r="W43" s="2"/>
    </row>
    <row r="44" spans="1:28" s="3" customFormat="1" x14ac:dyDescent="0.2">
      <c r="A44" s="6"/>
      <c r="T44" s="5"/>
      <c r="V44" s="1"/>
      <c r="W44" s="2"/>
    </row>
    <row r="45" spans="1:28" s="3" customFormat="1" ht="14.25" customHeight="1" x14ac:dyDescent="0.2">
      <c r="T45" s="4"/>
      <c r="U45" s="1"/>
      <c r="V45" s="1"/>
      <c r="W45" s="2"/>
    </row>
    <row r="46" spans="1:28" s="3" customFormat="1" ht="14.25" customHeight="1" x14ac:dyDescent="0.2">
      <c r="T46" s="4"/>
      <c r="U46" s="1"/>
      <c r="V46" s="1"/>
      <c r="W46" s="2"/>
    </row>
    <row r="47" spans="1:28" s="3" customFormat="1" ht="14.25" customHeight="1" x14ac:dyDescent="0.2">
      <c r="T47" s="1"/>
      <c r="U47" s="1"/>
      <c r="V47" s="1"/>
      <c r="W47" s="2"/>
    </row>
    <row r="53" spans="15:18" x14ac:dyDescent="0.2">
      <c r="O53" s="9"/>
      <c r="P53" s="10"/>
      <c r="Q53" s="10"/>
      <c r="R53" s="10"/>
    </row>
    <row r="54" spans="15:18" x14ac:dyDescent="0.2">
      <c r="O54" s="9"/>
      <c r="P54" s="9"/>
      <c r="Q54" s="9"/>
      <c r="R54" s="9"/>
    </row>
  </sheetData>
  <mergeCells count="39">
    <mergeCell ref="T39:V39"/>
    <mergeCell ref="T40:V40"/>
    <mergeCell ref="Q1:Q2"/>
    <mergeCell ref="T33:V33"/>
    <mergeCell ref="T34:U34"/>
    <mergeCell ref="T35:U35"/>
    <mergeCell ref="T36:V36"/>
    <mergeCell ref="T37:V37"/>
    <mergeCell ref="T38:V38"/>
    <mergeCell ref="T27:V27"/>
    <mergeCell ref="T28:U28"/>
    <mergeCell ref="T29:V29"/>
    <mergeCell ref="T30:V30"/>
    <mergeCell ref="T31:U31"/>
    <mergeCell ref="T32:U32"/>
    <mergeCell ref="T14:V14"/>
    <mergeCell ref="T17:V17"/>
    <mergeCell ref="T20:V20"/>
    <mergeCell ref="T24:V24"/>
    <mergeCell ref="T25:U25"/>
    <mergeCell ref="T26:U26"/>
    <mergeCell ref="T11:V11"/>
    <mergeCell ref="M1:M2"/>
    <mergeCell ref="O1:O2"/>
    <mergeCell ref="T1:V1"/>
    <mergeCell ref="T2:V2"/>
    <mergeCell ref="T3:U4"/>
    <mergeCell ref="T5:U5"/>
    <mergeCell ref="T6:U6"/>
    <mergeCell ref="T7:U7"/>
    <mergeCell ref="T8:U8"/>
    <mergeCell ref="T9:U9"/>
    <mergeCell ref="T10:U10"/>
    <mergeCell ref="K1:K2"/>
    <mergeCell ref="A1:A2"/>
    <mergeCell ref="C1:C2"/>
    <mergeCell ref="E1:E2"/>
    <mergeCell ref="G1:G2"/>
    <mergeCell ref="I1:I2"/>
  </mergeCells>
  <printOptions horizontalCentered="1"/>
  <pageMargins left="1.0236220472440944" right="0.78740157480314965" top="0.6692913385826772" bottom="0.59055118110236227" header="0.27559055118110237" footer="0.47244094488188981"/>
  <pageSetup scale="70" pageOrder="overThenDown" orientation="landscape" r:id="rId1"/>
  <headerFooter alignWithMargins="0">
    <oddFooter xml:space="preserve">&amp;C&amp;9&amp;P/31&amp;10
&amp;6PROHIBA SU REPRODUCCIÓN, TOTAL O PARCIAL&amp;10
</oddFooter>
  </headerFooter>
  <colBreaks count="3" manualBreakCount="3">
    <brk id="6" max="44" man="1"/>
    <brk id="12" max="44" man="1"/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9AD6-227F-4B17-B01C-3AB6B51AD636}">
  <dimension ref="A1:AU41"/>
  <sheetViews>
    <sheetView topLeftCell="A11" zoomScale="90" zoomScaleNormal="90" workbookViewId="0">
      <selection activeCell="B3" sqref="B3"/>
    </sheetView>
  </sheetViews>
  <sheetFormatPr baseColWidth="10" defaultRowHeight="14.25" x14ac:dyDescent="0.25"/>
  <cols>
    <col min="1" max="1" width="12.85546875" style="95" customWidth="1"/>
    <col min="2" max="3" width="13.28515625" style="95" customWidth="1"/>
    <col min="4" max="4" width="3" style="95" customWidth="1"/>
    <col min="5" max="5" width="13.5703125" style="95" customWidth="1"/>
    <col min="6" max="6" width="13.7109375" style="95" customWidth="1"/>
    <col min="7" max="7" width="12.85546875" style="95" customWidth="1"/>
    <col min="8" max="8" width="11.42578125" style="95"/>
    <col min="9" max="9" width="13.28515625" style="95" customWidth="1"/>
    <col min="10" max="10" width="12.5703125" style="95" customWidth="1"/>
    <col min="11" max="11" width="13.140625" style="95" customWidth="1"/>
    <col min="12" max="12" width="3.28515625" style="95" customWidth="1"/>
    <col min="13" max="13" width="12.5703125" style="95" customWidth="1"/>
    <col min="14" max="14" width="12.42578125" style="95" customWidth="1"/>
    <col min="15" max="15" width="14.7109375" style="95" customWidth="1"/>
    <col min="16" max="16" width="11.42578125" style="95"/>
    <col min="17" max="17" width="12.85546875" style="95" customWidth="1"/>
    <col min="18" max="18" width="12.5703125" style="95" customWidth="1"/>
    <col min="19" max="19" width="12.28515625" style="95" customWidth="1"/>
    <col min="20" max="20" width="3.42578125" style="95" customWidth="1"/>
    <col min="21" max="21" width="13" style="95" customWidth="1"/>
    <col min="22" max="22" width="13.85546875" style="95" customWidth="1"/>
    <col min="23" max="23" width="14" style="95" customWidth="1"/>
    <col min="24" max="24" width="11.42578125" style="95"/>
    <col min="25" max="26" width="12.7109375" style="95" customWidth="1"/>
    <col min="27" max="27" width="12.5703125" style="95" customWidth="1"/>
    <col min="28" max="28" width="4.140625" style="95" customWidth="1"/>
    <col min="29" max="29" width="13.28515625" style="95" customWidth="1"/>
    <col min="30" max="30" width="12.85546875" style="95" customWidth="1"/>
    <col min="31" max="31" width="12.28515625" style="95" customWidth="1"/>
    <col min="32" max="32" width="11.42578125" style="95"/>
    <col min="33" max="33" width="12.28515625" style="95" customWidth="1"/>
    <col min="34" max="35" width="12" style="95" customWidth="1"/>
    <col min="36" max="36" width="3.42578125" style="95" customWidth="1"/>
    <col min="37" max="37" width="12.7109375" style="95" customWidth="1"/>
    <col min="38" max="39" width="12.42578125" style="95" customWidth="1"/>
    <col min="40" max="40" width="11.42578125" style="95"/>
    <col min="41" max="41" width="12.140625" style="95" customWidth="1"/>
    <col min="42" max="42" width="12.42578125" style="95" customWidth="1"/>
    <col min="43" max="43" width="12" style="95" customWidth="1"/>
    <col min="44" max="44" width="4.140625" style="95" customWidth="1"/>
    <col min="45" max="45" width="12.7109375" style="95" customWidth="1"/>
    <col min="46" max="46" width="12.5703125" style="95" customWidth="1"/>
    <col min="47" max="47" width="12.7109375" style="95" customWidth="1"/>
    <col min="48" max="16384" width="11.42578125" style="95"/>
  </cols>
  <sheetData>
    <row r="1" spans="1:47" x14ac:dyDescent="0.25">
      <c r="A1" s="232" t="s">
        <v>74</v>
      </c>
      <c r="B1" s="232"/>
      <c r="C1" s="232"/>
      <c r="D1" s="92"/>
      <c r="E1" s="232" t="s">
        <v>75</v>
      </c>
      <c r="F1" s="232"/>
      <c r="G1" s="232"/>
      <c r="H1" s="93"/>
      <c r="I1" s="231" t="s">
        <v>76</v>
      </c>
      <c r="J1" s="231"/>
      <c r="K1" s="231"/>
      <c r="L1" s="93"/>
      <c r="M1" s="231" t="s">
        <v>77</v>
      </c>
      <c r="N1" s="231"/>
      <c r="O1" s="231"/>
      <c r="P1" s="93"/>
      <c r="Q1" s="231" t="s">
        <v>78</v>
      </c>
      <c r="R1" s="231"/>
      <c r="S1" s="231"/>
      <c r="T1" s="93"/>
      <c r="U1" s="231" t="s">
        <v>79</v>
      </c>
      <c r="V1" s="231"/>
      <c r="W1" s="231"/>
      <c r="X1" s="93"/>
      <c r="Y1" s="231" t="s">
        <v>80</v>
      </c>
      <c r="Z1" s="231"/>
      <c r="AA1" s="231"/>
      <c r="AB1" s="94"/>
      <c r="AC1" s="231" t="s">
        <v>81</v>
      </c>
      <c r="AD1" s="231"/>
      <c r="AE1" s="231"/>
      <c r="AF1" s="94"/>
      <c r="AG1" s="231" t="s">
        <v>82</v>
      </c>
      <c r="AH1" s="231"/>
      <c r="AI1" s="231"/>
      <c r="AJ1" s="94"/>
      <c r="AK1" s="231" t="s">
        <v>83</v>
      </c>
      <c r="AL1" s="231"/>
      <c r="AM1" s="231"/>
      <c r="AN1" s="94"/>
      <c r="AO1" s="231" t="s">
        <v>84</v>
      </c>
      <c r="AP1" s="231"/>
      <c r="AQ1" s="231"/>
      <c r="AR1" s="94"/>
      <c r="AS1" s="231" t="s">
        <v>85</v>
      </c>
      <c r="AT1" s="231"/>
      <c r="AU1" s="231"/>
    </row>
    <row r="2" spans="1:47" ht="33" x14ac:dyDescent="0.25">
      <c r="A2" s="96" t="s">
        <v>86</v>
      </c>
      <c r="B2" s="96" t="s">
        <v>90</v>
      </c>
      <c r="C2" s="96" t="s">
        <v>91</v>
      </c>
      <c r="D2" s="92"/>
      <c r="E2" s="96" t="s">
        <v>86</v>
      </c>
      <c r="F2" s="96" t="s">
        <v>90</v>
      </c>
      <c r="G2" s="96" t="s">
        <v>91</v>
      </c>
      <c r="H2" s="92"/>
      <c r="I2" s="96" t="s">
        <v>86</v>
      </c>
      <c r="J2" s="96" t="s">
        <v>90</v>
      </c>
      <c r="K2" s="96" t="s">
        <v>91</v>
      </c>
      <c r="L2" s="92"/>
      <c r="M2" s="96" t="s">
        <v>86</v>
      </c>
      <c r="N2" s="96" t="s">
        <v>90</v>
      </c>
      <c r="O2" s="96" t="s">
        <v>91</v>
      </c>
      <c r="P2" s="92"/>
      <c r="Q2" s="96" t="s">
        <v>86</v>
      </c>
      <c r="R2" s="96" t="s">
        <v>90</v>
      </c>
      <c r="S2" s="96" t="s">
        <v>91</v>
      </c>
      <c r="T2" s="92"/>
      <c r="U2" s="96" t="s">
        <v>86</v>
      </c>
      <c r="V2" s="96" t="s">
        <v>90</v>
      </c>
      <c r="W2" s="96" t="s">
        <v>91</v>
      </c>
      <c r="X2" s="92"/>
      <c r="Y2" s="96" t="s">
        <v>86</v>
      </c>
      <c r="Z2" s="96" t="s">
        <v>90</v>
      </c>
      <c r="AA2" s="96" t="s">
        <v>91</v>
      </c>
      <c r="AB2" s="97"/>
      <c r="AC2" s="96" t="s">
        <v>86</v>
      </c>
      <c r="AD2" s="96" t="s">
        <v>90</v>
      </c>
      <c r="AE2" s="96" t="s">
        <v>91</v>
      </c>
      <c r="AF2" s="97"/>
      <c r="AG2" s="96" t="s">
        <v>86</v>
      </c>
      <c r="AH2" s="96" t="s">
        <v>90</v>
      </c>
      <c r="AI2" s="96" t="s">
        <v>91</v>
      </c>
      <c r="AJ2" s="97"/>
      <c r="AK2" s="96" t="s">
        <v>86</v>
      </c>
      <c r="AL2" s="96" t="s">
        <v>90</v>
      </c>
      <c r="AM2" s="96" t="s">
        <v>91</v>
      </c>
      <c r="AN2" s="97"/>
      <c r="AO2" s="96" t="s">
        <v>86</v>
      </c>
      <c r="AP2" s="96" t="s">
        <v>90</v>
      </c>
      <c r="AQ2" s="96" t="s">
        <v>91</v>
      </c>
      <c r="AR2" s="97"/>
      <c r="AS2" s="96" t="s">
        <v>86</v>
      </c>
      <c r="AT2" s="96" t="s">
        <v>90</v>
      </c>
      <c r="AU2" s="96" t="s">
        <v>91</v>
      </c>
    </row>
    <row r="3" spans="1:47" x14ac:dyDescent="0.25">
      <c r="A3" s="98">
        <f>' 12 corridas ER'!A4</f>
        <v>0.51597222222222217</v>
      </c>
      <c r="B3" s="99">
        <f>' 12 corridas ER'!B4</f>
        <v>13.73</v>
      </c>
      <c r="C3" s="100">
        <f>' 12 corridas ER'!C2</f>
        <v>13.63</v>
      </c>
      <c r="D3" s="97"/>
      <c r="E3" s="98">
        <f>' 12 corridas ER'!A25</f>
        <v>0.530555555555553</v>
      </c>
      <c r="F3" s="99">
        <f>' 12 corridas ER'!B25</f>
        <v>13.96</v>
      </c>
      <c r="G3" s="100">
        <f>' 12 corridas ER'!C25</f>
        <v>13.93</v>
      </c>
      <c r="H3" s="94"/>
      <c r="I3" s="101">
        <f>' 12 corridas ER'!A46</f>
        <v>0.54513888888888395</v>
      </c>
      <c r="J3" s="102">
        <f>' 12 corridas ER'!B46</f>
        <v>14.07</v>
      </c>
      <c r="K3" s="102">
        <f>' 12 corridas ER'!C46</f>
        <v>14.02</v>
      </c>
      <c r="L3" s="94"/>
      <c r="M3" s="101">
        <f>' 12 corridas ER'!A67</f>
        <v>0.55972222222221502</v>
      </c>
      <c r="N3" s="102">
        <f>' 12 corridas ER'!B67</f>
        <v>14.4</v>
      </c>
      <c r="O3" s="102">
        <f>' 12 corridas ER'!C67</f>
        <v>14.32</v>
      </c>
      <c r="P3" s="94"/>
      <c r="Q3" s="101">
        <f>' 12 corridas ER'!A88</f>
        <v>0.57430555555554597</v>
      </c>
      <c r="R3" s="102">
        <f>' 12 corridas ER'!B88</f>
        <v>14.9</v>
      </c>
      <c r="S3" s="102">
        <f>' 12 corridas ER'!C88</f>
        <v>14.96</v>
      </c>
      <c r="T3" s="94"/>
      <c r="U3" s="101">
        <f>' 12 corridas ER'!A109</f>
        <v>0.58888888888887703</v>
      </c>
      <c r="V3" s="102">
        <f>' 12 corridas ER'!B109</f>
        <v>14.32</v>
      </c>
      <c r="W3" s="102">
        <f>' 12 corridas ER'!C109</f>
        <v>14.51</v>
      </c>
      <c r="X3" s="94"/>
      <c r="Y3" s="101">
        <f>' 12 corridas ER'!A130</f>
        <v>43053.625694444447</v>
      </c>
      <c r="Z3" s="102">
        <f>' 12 corridas ER'!B130</f>
        <v>14.53</v>
      </c>
      <c r="AA3" s="102">
        <f>' 12 corridas ER'!C130</f>
        <v>14.52</v>
      </c>
      <c r="AB3" s="103"/>
      <c r="AC3" s="104">
        <f>' 12 corridas ER'!A151</f>
        <v>43053.640277777777</v>
      </c>
      <c r="AD3" s="105">
        <f>' 12 corridas ER'!B151</f>
        <v>14.32</v>
      </c>
      <c r="AE3" s="105">
        <f>' 12 corridas ER'!C151</f>
        <v>14.42</v>
      </c>
      <c r="AF3" s="103"/>
      <c r="AG3" s="104">
        <f>' 12 corridas ER'!A172</f>
        <v>43053.654861111107</v>
      </c>
      <c r="AH3" s="105">
        <f>' 12 corridas ER'!B172</f>
        <v>14.53</v>
      </c>
      <c r="AI3" s="105">
        <f>' 12 corridas ER'!C172</f>
        <v>14.58</v>
      </c>
      <c r="AJ3" s="103"/>
      <c r="AK3" s="104">
        <f>' 12 corridas ER'!A193</f>
        <v>43053.669444444444</v>
      </c>
      <c r="AL3" s="105">
        <f>' 12 corridas ER'!B193</f>
        <v>14.67</v>
      </c>
      <c r="AM3" s="105">
        <f>' 12 corridas ER'!C193</f>
        <v>14.73</v>
      </c>
      <c r="AN3" s="103"/>
      <c r="AO3" s="104">
        <f>' 12 corridas ER'!A214</f>
        <v>43053.684027777774</v>
      </c>
      <c r="AP3" s="105">
        <f>' 12 corridas ER'!B214</f>
        <v>14.49</v>
      </c>
      <c r="AQ3" s="105">
        <f>' 12 corridas ER'!C214</f>
        <v>14.52</v>
      </c>
      <c r="AR3" s="103"/>
      <c r="AS3" s="104">
        <f>' 12 corridas ER'!A235</f>
        <v>43053.698611111111</v>
      </c>
      <c r="AT3" s="105">
        <f>' 12 corridas ER'!B235</f>
        <v>14.68</v>
      </c>
      <c r="AU3" s="105">
        <f>' 12 corridas ER'!C235</f>
        <v>14.76</v>
      </c>
    </row>
    <row r="4" spans="1:47" x14ac:dyDescent="0.25">
      <c r="A4" s="98">
        <f>' 12 corridas ER'!A5</f>
        <v>0.51666666666666672</v>
      </c>
      <c r="B4" s="99">
        <f>' 12 corridas ER'!B5</f>
        <v>13.72</v>
      </c>
      <c r="C4" s="100">
        <f>'Datos brutos CEMS'!D168</f>
        <v>13.63</v>
      </c>
      <c r="D4" s="97"/>
      <c r="E4" s="98">
        <f>' 12 corridas ER'!A26</f>
        <v>0.531249999999998</v>
      </c>
      <c r="F4" s="99">
        <f>' 12 corridas ER'!B26</f>
        <v>13.97</v>
      </c>
      <c r="G4" s="100">
        <f>' 12 corridas ER'!C26</f>
        <v>13.88</v>
      </c>
      <c r="H4" s="94"/>
      <c r="I4" s="101">
        <f>' 12 corridas ER'!A47</f>
        <v>0.54583333333332895</v>
      </c>
      <c r="J4" s="102">
        <f>' 12 corridas ER'!B47</f>
        <v>14.05</v>
      </c>
      <c r="K4" s="102">
        <f>' 12 corridas ER'!C47</f>
        <v>13.95</v>
      </c>
      <c r="L4" s="94"/>
      <c r="M4" s="101">
        <f>' 12 corridas ER'!A68</f>
        <v>0.56041666666666001</v>
      </c>
      <c r="N4" s="102">
        <f>' 12 corridas ER'!B68</f>
        <v>14.32</v>
      </c>
      <c r="O4" s="102">
        <f>' 12 corridas ER'!C68</f>
        <v>14.24</v>
      </c>
      <c r="P4" s="94"/>
      <c r="Q4" s="101">
        <f>' 12 corridas ER'!A89</f>
        <v>0.57499999999999096</v>
      </c>
      <c r="R4" s="102">
        <f>' 12 corridas ER'!B89</f>
        <v>14.86</v>
      </c>
      <c r="S4" s="102">
        <f>' 12 corridas ER'!C89</f>
        <v>14.82</v>
      </c>
      <c r="T4" s="94"/>
      <c r="U4" s="101">
        <f>' 12 corridas ER'!A110</f>
        <v>0.58958333333332202</v>
      </c>
      <c r="V4" s="102">
        <f>' 12 corridas ER'!B110</f>
        <v>14.4</v>
      </c>
      <c r="W4" s="102">
        <f>' 12 corridas ER'!C110</f>
        <v>14.56</v>
      </c>
      <c r="X4" s="94"/>
      <c r="Y4" s="101">
        <f>' 12 corridas ER'!A131</f>
        <v>43053.626388888886</v>
      </c>
      <c r="Z4" s="102">
        <f>' 12 corridas ER'!B131</f>
        <v>14.47</v>
      </c>
      <c r="AA4" s="102">
        <f>' 12 corridas ER'!C131</f>
        <v>14.47</v>
      </c>
      <c r="AB4" s="103"/>
      <c r="AC4" s="104">
        <f>' 12 corridas ER'!A152</f>
        <v>43053.640972222223</v>
      </c>
      <c r="AD4" s="105">
        <f>' 12 corridas ER'!B152</f>
        <v>14.33</v>
      </c>
      <c r="AE4" s="105">
        <f>' 12 corridas ER'!C152</f>
        <v>14.34</v>
      </c>
      <c r="AF4" s="103"/>
      <c r="AG4" s="104">
        <f>' 12 corridas ER'!A173</f>
        <v>43053.655555555553</v>
      </c>
      <c r="AH4" s="105">
        <f>' 12 corridas ER'!B173</f>
        <v>14.52</v>
      </c>
      <c r="AI4" s="105">
        <f>' 12 corridas ER'!C173</f>
        <v>14.52</v>
      </c>
      <c r="AJ4" s="103"/>
      <c r="AK4" s="104">
        <f>' 12 corridas ER'!A194</f>
        <v>43053.670138888891</v>
      </c>
      <c r="AL4" s="105">
        <f>' 12 corridas ER'!B194</f>
        <v>14.67</v>
      </c>
      <c r="AM4" s="105">
        <f>' 12 corridas ER'!C194</f>
        <v>14.72</v>
      </c>
      <c r="AN4" s="103"/>
      <c r="AO4" s="104">
        <f>' 12 corridas ER'!A215</f>
        <v>43053.68472222222</v>
      </c>
      <c r="AP4" s="105">
        <f>' 12 corridas ER'!B215</f>
        <v>14.48</v>
      </c>
      <c r="AQ4" s="105">
        <f>' 12 corridas ER'!C215</f>
        <v>14.62</v>
      </c>
      <c r="AR4" s="103"/>
      <c r="AS4" s="104">
        <f>' 12 corridas ER'!A236</f>
        <v>43053.699305555558</v>
      </c>
      <c r="AT4" s="105">
        <f>' 12 corridas ER'!B236</f>
        <v>14.68</v>
      </c>
      <c r="AU4" s="105">
        <f>' 12 corridas ER'!C236</f>
        <v>14.81</v>
      </c>
    </row>
    <row r="5" spans="1:47" x14ac:dyDescent="0.25">
      <c r="A5" s="98">
        <f>' 12 corridas ER'!A6</f>
        <v>0.51736111111111105</v>
      </c>
      <c r="B5" s="99">
        <f>' 12 corridas ER'!B6</f>
        <v>13.73</v>
      </c>
      <c r="C5" s="100">
        <f>' 12 corridas ER'!C6</f>
        <v>13.63</v>
      </c>
      <c r="D5" s="97"/>
      <c r="E5" s="98">
        <f>' 12 corridas ER'!A27</f>
        <v>0.531944444444442</v>
      </c>
      <c r="F5" s="99">
        <f>' 12 corridas ER'!B27</f>
        <v>13.97</v>
      </c>
      <c r="G5" s="100">
        <f>' 12 corridas ER'!C27</f>
        <v>13.93</v>
      </c>
      <c r="H5" s="94"/>
      <c r="I5" s="101">
        <f>' 12 corridas ER'!A48</f>
        <v>0.54652777777777295</v>
      </c>
      <c r="J5" s="102">
        <f>' 12 corridas ER'!B48</f>
        <v>14.03</v>
      </c>
      <c r="K5" s="102">
        <f>' 12 corridas ER'!C48</f>
        <v>14.02</v>
      </c>
      <c r="L5" s="94"/>
      <c r="M5" s="101">
        <f>' 12 corridas ER'!A69</f>
        <v>0.56111111111110401</v>
      </c>
      <c r="N5" s="102">
        <f>' 12 corridas ER'!B69</f>
        <v>14.28</v>
      </c>
      <c r="O5" s="102">
        <f>' 12 corridas ER'!C69</f>
        <v>14.33</v>
      </c>
      <c r="P5" s="94"/>
      <c r="Q5" s="101">
        <f>' 12 corridas ER'!A90</f>
        <v>0.57569444444443496</v>
      </c>
      <c r="R5" s="102">
        <f>' 12 corridas ER'!B90</f>
        <v>14.73</v>
      </c>
      <c r="S5" s="102">
        <f>' 12 corridas ER'!C90</f>
        <v>14.79</v>
      </c>
      <c r="T5" s="94"/>
      <c r="U5" s="101">
        <f>' 12 corridas ER'!A111</f>
        <v>0.59027777777776602</v>
      </c>
      <c r="V5" s="102">
        <f>' 12 corridas ER'!B111</f>
        <v>14.46</v>
      </c>
      <c r="W5" s="102">
        <f>' 12 corridas ER'!C111</f>
        <v>14.52</v>
      </c>
      <c r="X5" s="94"/>
      <c r="Y5" s="101">
        <f>' 12 corridas ER'!A132</f>
        <v>43053.627083333333</v>
      </c>
      <c r="Z5" s="102">
        <f>' 12 corridas ER'!B132</f>
        <v>14.44</v>
      </c>
      <c r="AA5" s="102">
        <f>' 12 corridas ER'!C132</f>
        <v>14.46</v>
      </c>
      <c r="AB5" s="103"/>
      <c r="AC5" s="104">
        <f>' 12 corridas ER'!A153</f>
        <v>43053.641666666663</v>
      </c>
      <c r="AD5" s="105">
        <f>' 12 corridas ER'!B153</f>
        <v>14.32</v>
      </c>
      <c r="AE5" s="105">
        <f>' 12 corridas ER'!C153</f>
        <v>14.32</v>
      </c>
      <c r="AF5" s="103"/>
      <c r="AG5" s="104">
        <f>' 12 corridas ER'!A174</f>
        <v>43053.65625</v>
      </c>
      <c r="AH5" s="105">
        <f>' 12 corridas ER'!B174</f>
        <v>14.49</v>
      </c>
      <c r="AI5" s="105">
        <f>' 12 corridas ER'!C174</f>
        <v>14.53</v>
      </c>
      <c r="AJ5" s="103"/>
      <c r="AK5" s="104">
        <f>' 12 corridas ER'!A195</f>
        <v>43053.67083333333</v>
      </c>
      <c r="AL5" s="105">
        <f>' 12 corridas ER'!B195</f>
        <v>14.67</v>
      </c>
      <c r="AM5" s="105">
        <f>' 12 corridas ER'!C195</f>
        <v>14.71</v>
      </c>
      <c r="AN5" s="103"/>
      <c r="AO5" s="104">
        <f>' 12 corridas ER'!A216</f>
        <v>43053.685416666667</v>
      </c>
      <c r="AP5" s="105">
        <f>' 12 corridas ER'!B216</f>
        <v>14.52</v>
      </c>
      <c r="AQ5" s="105">
        <f>' 12 corridas ER'!C216</f>
        <v>14.66</v>
      </c>
      <c r="AR5" s="103"/>
      <c r="AS5" s="104">
        <f>' 12 corridas ER'!A237</f>
        <v>43053.7</v>
      </c>
      <c r="AT5" s="105">
        <f>' 12 corridas ER'!B237</f>
        <v>14.69</v>
      </c>
      <c r="AU5" s="105">
        <f>' 12 corridas ER'!C237</f>
        <v>14.75</v>
      </c>
    </row>
    <row r="6" spans="1:47" x14ac:dyDescent="0.25">
      <c r="A6" s="98">
        <f>' 12 corridas ER'!A7</f>
        <v>0.51805555555555505</v>
      </c>
      <c r="B6" s="99">
        <f>' 12 corridas ER'!B7</f>
        <v>13.74</v>
      </c>
      <c r="C6" s="100">
        <f>' 12 corridas ER'!C7</f>
        <v>13.63</v>
      </c>
      <c r="D6" s="97"/>
      <c r="E6" s="98">
        <f>' 12 corridas ER'!A28</f>
        <v>0.532638888888886</v>
      </c>
      <c r="F6" s="99">
        <f>' 12 corridas ER'!B28</f>
        <v>14</v>
      </c>
      <c r="G6" s="100">
        <f>' 12 corridas ER'!C28</f>
        <v>13.93</v>
      </c>
      <c r="H6" s="94"/>
      <c r="I6" s="101">
        <f>' 12 corridas ER'!A49</f>
        <v>0.54722222222221695</v>
      </c>
      <c r="J6" s="102">
        <f>' 12 corridas ER'!B49</f>
        <v>14.06</v>
      </c>
      <c r="K6" s="102">
        <f>' 12 corridas ER'!C49</f>
        <v>14.02</v>
      </c>
      <c r="L6" s="94"/>
      <c r="M6" s="101">
        <f>' 12 corridas ER'!A70</f>
        <v>0.56180555555554801</v>
      </c>
      <c r="N6" s="102">
        <f>' 12 corridas ER'!B70</f>
        <v>14.33</v>
      </c>
      <c r="O6" s="102">
        <f>' 12 corridas ER'!C70</f>
        <v>14.4</v>
      </c>
      <c r="P6" s="94"/>
      <c r="Q6" s="101">
        <f>' 12 corridas ER'!A91</f>
        <v>0.57638888888887896</v>
      </c>
      <c r="R6" s="102">
        <f>' 12 corridas ER'!B91</f>
        <v>14.7</v>
      </c>
      <c r="S6" s="102">
        <f>' 12 corridas ER'!C91</f>
        <v>14.76</v>
      </c>
      <c r="T6" s="94"/>
      <c r="U6" s="101">
        <f>' 12 corridas ER'!A112</f>
        <v>0.59097222222221002</v>
      </c>
      <c r="V6" s="102">
        <f>' 12 corridas ER'!B112</f>
        <v>14.42</v>
      </c>
      <c r="W6" s="102">
        <f>' 12 corridas ER'!C112</f>
        <v>14.48</v>
      </c>
      <c r="X6" s="94"/>
      <c r="Y6" s="101">
        <f>' 12 corridas ER'!A133</f>
        <v>43053.62777777778</v>
      </c>
      <c r="Z6" s="102">
        <f>' 12 corridas ER'!B133</f>
        <v>14.44</v>
      </c>
      <c r="AA6" s="102">
        <f>' 12 corridas ER'!C133</f>
        <v>14.42</v>
      </c>
      <c r="AB6" s="103"/>
      <c r="AC6" s="104">
        <f>' 12 corridas ER'!A154</f>
        <v>43053.642361111109</v>
      </c>
      <c r="AD6" s="105">
        <f>' 12 corridas ER'!B154</f>
        <v>14.26</v>
      </c>
      <c r="AE6" s="105">
        <f>' 12 corridas ER'!C154</f>
        <v>14.22</v>
      </c>
      <c r="AF6" s="103"/>
      <c r="AG6" s="104">
        <f>' 12 corridas ER'!A175</f>
        <v>43053.656944444447</v>
      </c>
      <c r="AH6" s="105">
        <f>' 12 corridas ER'!B175</f>
        <v>14.49</v>
      </c>
      <c r="AI6" s="105">
        <f>' 12 corridas ER'!C175</f>
        <v>14.52</v>
      </c>
      <c r="AJ6" s="103"/>
      <c r="AK6" s="104">
        <f>' 12 corridas ER'!A196</f>
        <v>43053.671527777777</v>
      </c>
      <c r="AL6" s="105">
        <f>' 12 corridas ER'!B196</f>
        <v>14.64</v>
      </c>
      <c r="AM6" s="105">
        <f>' 12 corridas ER'!C196</f>
        <v>14.71</v>
      </c>
      <c r="AN6" s="103"/>
      <c r="AO6" s="104">
        <f>' 12 corridas ER'!A217</f>
        <v>43053.686111111107</v>
      </c>
      <c r="AP6" s="105">
        <f>' 12 corridas ER'!B217</f>
        <v>14.57</v>
      </c>
      <c r="AQ6" s="105">
        <f>' 12 corridas ER'!C217</f>
        <v>14.69</v>
      </c>
      <c r="AR6" s="103"/>
      <c r="AS6" s="104">
        <f>' 12 corridas ER'!A238</f>
        <v>43053.700694444444</v>
      </c>
      <c r="AT6" s="105">
        <f>' 12 corridas ER'!B238</f>
        <v>14.68</v>
      </c>
      <c r="AU6" s="105">
        <f>' 12 corridas ER'!C238</f>
        <v>14.75</v>
      </c>
    </row>
    <row r="7" spans="1:47" x14ac:dyDescent="0.25">
      <c r="A7" s="98">
        <f>' 12 corridas ER'!A8</f>
        <v>0.51875000000000004</v>
      </c>
      <c r="B7" s="99">
        <f>' 12 corridas ER'!B8</f>
        <v>13.74</v>
      </c>
      <c r="C7" s="100">
        <f>' 12 corridas ER'!C8</f>
        <v>13.7</v>
      </c>
      <c r="D7" s="97"/>
      <c r="E7" s="98">
        <f>' 12 corridas ER'!A29</f>
        <v>0.53333333333333099</v>
      </c>
      <c r="F7" s="99">
        <f>' 12 corridas ER'!B29</f>
        <v>14.01</v>
      </c>
      <c r="G7" s="100">
        <f>' 12 corridas ER'!C29</f>
        <v>13.93</v>
      </c>
      <c r="H7" s="94"/>
      <c r="I7" s="101">
        <f>' 12 corridas ER'!A50</f>
        <v>0.54791666666666194</v>
      </c>
      <c r="J7" s="102">
        <f>' 12 corridas ER'!B50</f>
        <v>14.11</v>
      </c>
      <c r="K7" s="102">
        <f>' 12 corridas ER'!C50</f>
        <v>14.02</v>
      </c>
      <c r="L7" s="94"/>
      <c r="M7" s="101">
        <f>' 12 corridas ER'!A71</f>
        <v>0.56249999999999301</v>
      </c>
      <c r="N7" s="102">
        <f>' 12 corridas ER'!B71</f>
        <v>14.36</v>
      </c>
      <c r="O7" s="102">
        <f>' 12 corridas ER'!C71</f>
        <v>14.33</v>
      </c>
      <c r="P7" s="94"/>
      <c r="Q7" s="101">
        <f>' 12 corridas ER'!A92</f>
        <v>0.57708333333332396</v>
      </c>
      <c r="R7" s="102">
        <f>' 12 corridas ER'!B92</f>
        <v>14.69</v>
      </c>
      <c r="S7" s="102">
        <f>' 12 corridas ER'!C92</f>
        <v>14.97</v>
      </c>
      <c r="T7" s="94"/>
      <c r="U7" s="101">
        <f>' 12 corridas ER'!A113</f>
        <v>0.59166666666665402</v>
      </c>
      <c r="V7" s="102">
        <f>' 12 corridas ER'!B113</f>
        <v>14.38</v>
      </c>
      <c r="W7" s="102">
        <f>' 12 corridas ER'!C113</f>
        <v>14.42</v>
      </c>
      <c r="X7" s="94"/>
      <c r="Y7" s="101">
        <f>' 12 corridas ER'!A134</f>
        <v>43053.628472222219</v>
      </c>
      <c r="Z7" s="102">
        <f>' 12 corridas ER'!B134</f>
        <v>14.41</v>
      </c>
      <c r="AA7" s="102">
        <f>' 12 corridas ER'!C134</f>
        <v>14.48</v>
      </c>
      <c r="AB7" s="103"/>
      <c r="AC7" s="104">
        <f>' 12 corridas ER'!A155</f>
        <v>43053.643055555556</v>
      </c>
      <c r="AD7" s="105">
        <f>' 12 corridas ER'!B155</f>
        <v>14.21</v>
      </c>
      <c r="AE7" s="105">
        <f>' 12 corridas ER'!C155</f>
        <v>14.22</v>
      </c>
      <c r="AF7" s="103"/>
      <c r="AG7" s="104">
        <f>' 12 corridas ER'!A176</f>
        <v>43053.657638888886</v>
      </c>
      <c r="AH7" s="105">
        <f>' 12 corridas ER'!B176</f>
        <v>14.47</v>
      </c>
      <c r="AI7" s="105">
        <f>' 12 corridas ER'!C176</f>
        <v>14.52</v>
      </c>
      <c r="AJ7" s="103"/>
      <c r="AK7" s="104">
        <f>' 12 corridas ER'!A197</f>
        <v>43053.672222222223</v>
      </c>
      <c r="AL7" s="105">
        <f>' 12 corridas ER'!B197</f>
        <v>14.62</v>
      </c>
      <c r="AM7" s="105">
        <f>' 12 corridas ER'!C197</f>
        <v>14.67</v>
      </c>
      <c r="AN7" s="103"/>
      <c r="AO7" s="104">
        <f>' 12 corridas ER'!A218</f>
        <v>43053.686805555553</v>
      </c>
      <c r="AP7" s="105">
        <f>' 12 corridas ER'!B218</f>
        <v>14.6</v>
      </c>
      <c r="AQ7" s="105">
        <f>' 12 corridas ER'!C218</f>
        <v>14.71</v>
      </c>
      <c r="AR7" s="103"/>
      <c r="AS7" s="104">
        <f>' 12 corridas ER'!A239</f>
        <v>43053.701388888891</v>
      </c>
      <c r="AT7" s="105">
        <f>' 12 corridas ER'!B239</f>
        <v>14.67</v>
      </c>
      <c r="AU7" s="105">
        <f>' 12 corridas ER'!C239</f>
        <v>14.8</v>
      </c>
    </row>
    <row r="8" spans="1:47" x14ac:dyDescent="0.25">
      <c r="A8" s="98">
        <f>' 12 corridas ER'!A9</f>
        <v>0.51944444444444404</v>
      </c>
      <c r="B8" s="99">
        <f>' 12 corridas ER'!B9</f>
        <v>13.8</v>
      </c>
      <c r="C8" s="100">
        <f>' 12 corridas ER'!C9</f>
        <v>13.73</v>
      </c>
      <c r="D8" s="97"/>
      <c r="E8" s="98">
        <f>' 12 corridas ER'!A30</f>
        <v>0.53402777777777499</v>
      </c>
      <c r="F8" s="99">
        <f>' 12 corridas ER'!B30</f>
        <v>14.02</v>
      </c>
      <c r="G8" s="100">
        <f>' 12 corridas ER'!C30</f>
        <v>13.97</v>
      </c>
      <c r="H8" s="94"/>
      <c r="I8" s="101">
        <f>' 12 corridas ER'!A51</f>
        <v>0.54861111111110605</v>
      </c>
      <c r="J8" s="102">
        <f>' 12 corridas ER'!B51</f>
        <v>14.11</v>
      </c>
      <c r="K8" s="102">
        <f>' 12 corridas ER'!C51</f>
        <v>14.03</v>
      </c>
      <c r="L8" s="94"/>
      <c r="M8" s="101">
        <f>' 12 corridas ER'!A72</f>
        <v>0.563194444444437</v>
      </c>
      <c r="N8" s="102">
        <f>' 12 corridas ER'!B72</f>
        <v>14.35</v>
      </c>
      <c r="O8" s="102">
        <f>' 12 corridas ER'!C72</f>
        <v>14.42</v>
      </c>
      <c r="P8" s="94"/>
      <c r="Q8" s="101">
        <f>' 12 corridas ER'!A93</f>
        <v>0.57777777777776795</v>
      </c>
      <c r="R8" s="102">
        <f>' 12 corridas ER'!B93</f>
        <v>14.85</v>
      </c>
      <c r="S8" s="102">
        <f>' 12 corridas ER'!C93</f>
        <v>15.01</v>
      </c>
      <c r="T8" s="94"/>
      <c r="U8" s="101">
        <f>' 12 corridas ER'!A114</f>
        <v>0.59236111111109901</v>
      </c>
      <c r="V8" s="102">
        <f>' 12 corridas ER'!B114</f>
        <v>14.33</v>
      </c>
      <c r="W8" s="102">
        <f>' 12 corridas ER'!C114</f>
        <v>14.47</v>
      </c>
      <c r="X8" s="94"/>
      <c r="Y8" s="101">
        <f>' 12 corridas ER'!A135</f>
        <v>43053.629166666666</v>
      </c>
      <c r="Z8" s="102">
        <f>' 12 corridas ER'!B135</f>
        <v>14.43</v>
      </c>
      <c r="AA8" s="102">
        <f>' 12 corridas ER'!C135</f>
        <v>14.34</v>
      </c>
      <c r="AB8" s="103"/>
      <c r="AC8" s="104">
        <f>' 12 corridas ER'!A156</f>
        <v>43053.643749999996</v>
      </c>
      <c r="AD8" s="105">
        <f>' 12 corridas ER'!B156</f>
        <v>14.23</v>
      </c>
      <c r="AE8" s="105">
        <f>' 12 corridas ER'!C156</f>
        <v>14.25</v>
      </c>
      <c r="AF8" s="103"/>
      <c r="AG8" s="104">
        <f>' 12 corridas ER'!A177</f>
        <v>43053.658333333333</v>
      </c>
      <c r="AH8" s="105">
        <f>' 12 corridas ER'!B177</f>
        <v>14.47</v>
      </c>
      <c r="AI8" s="105">
        <f>' 12 corridas ER'!C177</f>
        <v>14.51</v>
      </c>
      <c r="AJ8" s="103"/>
      <c r="AK8" s="104">
        <f>' 12 corridas ER'!A198</f>
        <v>43053.672916666663</v>
      </c>
      <c r="AL8" s="105">
        <f>' 12 corridas ER'!B198</f>
        <v>14.6</v>
      </c>
      <c r="AM8" s="105">
        <f>' 12 corridas ER'!C198</f>
        <v>14.62</v>
      </c>
      <c r="AN8" s="103"/>
      <c r="AO8" s="104">
        <f>' 12 corridas ER'!A219</f>
        <v>43053.6875</v>
      </c>
      <c r="AP8" s="105">
        <f>' 12 corridas ER'!B219</f>
        <v>14.62</v>
      </c>
      <c r="AQ8" s="105">
        <f>' 12 corridas ER'!C219</f>
        <v>14.75</v>
      </c>
      <c r="AR8" s="103"/>
      <c r="AS8" s="104">
        <f>' 12 corridas ER'!A240</f>
        <v>43053.70208333333</v>
      </c>
      <c r="AT8" s="105">
        <f>' 12 corridas ER'!B240</f>
        <v>14.68</v>
      </c>
      <c r="AU8" s="105">
        <f>' 12 corridas ER'!C240</f>
        <v>14.81</v>
      </c>
    </row>
    <row r="9" spans="1:47" x14ac:dyDescent="0.25">
      <c r="A9" s="98">
        <f>' 12 corridas ER'!A10</f>
        <v>0.52013888888888804</v>
      </c>
      <c r="B9" s="99">
        <f>' 12 corridas ER'!B10</f>
        <v>13.82</v>
      </c>
      <c r="C9" s="100">
        <f>' 12 corridas ER'!C10</f>
        <v>13.73</v>
      </c>
      <c r="D9" s="97"/>
      <c r="E9" s="98">
        <f>' 12 corridas ER'!A31</f>
        <v>0.53472222222221899</v>
      </c>
      <c r="F9" s="99">
        <f>' 12 corridas ER'!B31</f>
        <v>14.04</v>
      </c>
      <c r="G9" s="100">
        <f>' 12 corridas ER'!C31</f>
        <v>13.93</v>
      </c>
      <c r="H9" s="94"/>
      <c r="I9" s="101">
        <f>' 12 corridas ER'!A52</f>
        <v>0.54930555555555005</v>
      </c>
      <c r="J9" s="102">
        <f>' 12 corridas ER'!B52</f>
        <v>14.1</v>
      </c>
      <c r="K9" s="102">
        <f>' 12 corridas ER'!C52</f>
        <v>14.03</v>
      </c>
      <c r="L9" s="94"/>
      <c r="M9" s="101">
        <f>' 12 corridas ER'!A73</f>
        <v>0.563888888888881</v>
      </c>
      <c r="N9" s="102">
        <f>' 12 corridas ER'!B73</f>
        <v>14.4</v>
      </c>
      <c r="O9" s="102">
        <f>' 12 corridas ER'!C73</f>
        <v>14.42</v>
      </c>
      <c r="P9" s="94"/>
      <c r="Q9" s="101">
        <f>' 12 corridas ER'!A94</f>
        <v>0.57847222222221195</v>
      </c>
      <c r="R9" s="102">
        <f>' 12 corridas ER'!B94</f>
        <v>14.92</v>
      </c>
      <c r="S9" s="102">
        <f>' 12 corridas ER'!C94</f>
        <v>15.01</v>
      </c>
      <c r="T9" s="94"/>
      <c r="U9" s="101">
        <f>' 12 corridas ER'!A115</f>
        <v>0.59305555555554301</v>
      </c>
      <c r="V9" s="102">
        <f>' 12 corridas ER'!B115</f>
        <v>14.36</v>
      </c>
      <c r="W9" s="102">
        <f>' 12 corridas ER'!C115</f>
        <v>14.52</v>
      </c>
      <c r="X9" s="94"/>
      <c r="Y9" s="101">
        <f>' 12 corridas ER'!A136</f>
        <v>43053.629861111112</v>
      </c>
      <c r="Z9" s="102">
        <f>' 12 corridas ER'!B136</f>
        <v>14.34</v>
      </c>
      <c r="AA9" s="102">
        <f>' 12 corridas ER'!C136</f>
        <v>14.1</v>
      </c>
      <c r="AB9" s="103"/>
      <c r="AC9" s="104">
        <f>' 12 corridas ER'!A157</f>
        <v>43053.644444444442</v>
      </c>
      <c r="AD9" s="105">
        <f>' 12 corridas ER'!B157</f>
        <v>14.23</v>
      </c>
      <c r="AE9" s="105">
        <f>' 12 corridas ER'!C157</f>
        <v>14.51</v>
      </c>
      <c r="AF9" s="103"/>
      <c r="AG9" s="104">
        <f>' 12 corridas ER'!A178</f>
        <v>43053.65902777778</v>
      </c>
      <c r="AH9" s="105">
        <f>' 12 corridas ER'!B178</f>
        <v>14.44</v>
      </c>
      <c r="AI9" s="105">
        <f>' 12 corridas ER'!C178</f>
        <v>14.49</v>
      </c>
      <c r="AJ9" s="103"/>
      <c r="AK9" s="104">
        <f>' 12 corridas ER'!A199</f>
        <v>43053.673611111109</v>
      </c>
      <c r="AL9" s="105">
        <f>' 12 corridas ER'!B199</f>
        <v>14.54</v>
      </c>
      <c r="AM9" s="105">
        <f>' 12 corridas ER'!C199</f>
        <v>14.61</v>
      </c>
      <c r="AN9" s="103"/>
      <c r="AO9" s="104">
        <f>' 12 corridas ER'!A220</f>
        <v>43053.688194444447</v>
      </c>
      <c r="AP9" s="105">
        <f>' 12 corridas ER'!B220</f>
        <v>14.66</v>
      </c>
      <c r="AQ9" s="105">
        <f>' 12 corridas ER'!C220</f>
        <v>14.72</v>
      </c>
      <c r="AR9" s="103"/>
      <c r="AS9" s="104">
        <f>' 12 corridas ER'!A241</f>
        <v>43053.702777777777</v>
      </c>
      <c r="AT9" s="105">
        <f>' 12 corridas ER'!B241</f>
        <v>14.68</v>
      </c>
      <c r="AU9" s="105">
        <f>' 12 corridas ER'!C241</f>
        <v>14.74</v>
      </c>
    </row>
    <row r="10" spans="1:47" x14ac:dyDescent="0.25">
      <c r="A10" s="98">
        <f>' 12 corridas ER'!A11</f>
        <v>0.52083333333333304</v>
      </c>
      <c r="B10" s="99">
        <f>' 12 corridas ER'!B11</f>
        <v>13.81</v>
      </c>
      <c r="C10" s="100">
        <f>' 12 corridas ER'!C11</f>
        <v>13.73</v>
      </c>
      <c r="D10" s="97"/>
      <c r="E10" s="98">
        <f>' 12 corridas ER'!A32</f>
        <v>0.53541666666666399</v>
      </c>
      <c r="F10" s="99">
        <f>' 12 corridas ER'!B32</f>
        <v>14.02</v>
      </c>
      <c r="G10" s="100">
        <f>' 12 corridas ER'!C32</f>
        <v>13.93</v>
      </c>
      <c r="H10" s="94"/>
      <c r="I10" s="101">
        <f>' 12 corridas ER'!A53</f>
        <v>0.54999999999999505</v>
      </c>
      <c r="J10" s="102">
        <f>' 12 corridas ER'!B53</f>
        <v>14.11</v>
      </c>
      <c r="K10" s="102">
        <f>' 12 corridas ER'!C53</f>
        <v>14.02</v>
      </c>
      <c r="L10" s="94"/>
      <c r="M10" s="101">
        <f>' 12 corridas ER'!A74</f>
        <v>0.564583333333326</v>
      </c>
      <c r="N10" s="102">
        <f>' 12 corridas ER'!B74</f>
        <v>14.38</v>
      </c>
      <c r="O10" s="102">
        <f>' 12 corridas ER'!C74</f>
        <v>14.35</v>
      </c>
      <c r="P10" s="94"/>
      <c r="Q10" s="101">
        <f>' 12 corridas ER'!A95</f>
        <v>0.57916666666665695</v>
      </c>
      <c r="R10" s="102">
        <f>' 12 corridas ER'!B95</f>
        <v>14.92</v>
      </c>
      <c r="S10" s="102">
        <f>' 12 corridas ER'!C95</f>
        <v>14.99</v>
      </c>
      <c r="T10" s="94"/>
      <c r="U10" s="101">
        <f>' 12 corridas ER'!A116</f>
        <v>0.59374999999998701</v>
      </c>
      <c r="V10" s="102">
        <f>' 12 corridas ER'!B116</f>
        <v>14.41</v>
      </c>
      <c r="W10" s="102">
        <f>' 12 corridas ER'!C116</f>
        <v>14.45</v>
      </c>
      <c r="X10" s="94"/>
      <c r="Y10" s="101">
        <f>' 12 corridas ER'!A137</f>
        <v>43053.630555555552</v>
      </c>
      <c r="Z10" s="102">
        <f>' 12 corridas ER'!B137</f>
        <v>14.09</v>
      </c>
      <c r="AA10" s="102">
        <f>' 12 corridas ER'!C137</f>
        <v>14.03</v>
      </c>
      <c r="AB10" s="103"/>
      <c r="AC10" s="104">
        <f>' 12 corridas ER'!A158</f>
        <v>43053.645138888889</v>
      </c>
      <c r="AD10" s="105">
        <f>' 12 corridas ER'!B158</f>
        <v>14.46</v>
      </c>
      <c r="AE10" s="105">
        <f>' 12 corridas ER'!C158</f>
        <v>14.88</v>
      </c>
      <c r="AF10" s="103"/>
      <c r="AG10" s="104">
        <f>' 12 corridas ER'!A179</f>
        <v>43053.659722222219</v>
      </c>
      <c r="AH10" s="105">
        <f>' 12 corridas ER'!B179</f>
        <v>14.43</v>
      </c>
      <c r="AI10" s="105">
        <f>' 12 corridas ER'!C179</f>
        <v>14.52</v>
      </c>
      <c r="AJ10" s="103"/>
      <c r="AK10" s="104">
        <f>' 12 corridas ER'!A200</f>
        <v>43053.674305555556</v>
      </c>
      <c r="AL10" s="105">
        <f>' 12 corridas ER'!B200</f>
        <v>14.53</v>
      </c>
      <c r="AM10" s="105">
        <f>' 12 corridas ER'!C200</f>
        <v>14.61</v>
      </c>
      <c r="AN10" s="103"/>
      <c r="AO10" s="104">
        <f>' 12 corridas ER'!A221</f>
        <v>43053.688888888886</v>
      </c>
      <c r="AP10" s="105">
        <f>' 12 corridas ER'!B221</f>
        <v>14.66</v>
      </c>
      <c r="AQ10" s="105">
        <f>' 12 corridas ER'!C221</f>
        <v>14.71</v>
      </c>
      <c r="AR10" s="103"/>
      <c r="AS10" s="104">
        <f>' 12 corridas ER'!A242</f>
        <v>43053.703472222223</v>
      </c>
      <c r="AT10" s="105">
        <f>' 12 corridas ER'!B242</f>
        <v>14.68</v>
      </c>
      <c r="AU10" s="105">
        <f>' 12 corridas ER'!C242</f>
        <v>14.71</v>
      </c>
    </row>
    <row r="11" spans="1:47" x14ac:dyDescent="0.25">
      <c r="A11" s="98">
        <f>' 12 corridas ER'!A12</f>
        <v>0.52152777777777704</v>
      </c>
      <c r="B11" s="99">
        <f>' 12 corridas ER'!B12</f>
        <v>13.81</v>
      </c>
      <c r="C11" s="100">
        <f>' 12 corridas ER'!C12</f>
        <v>13.73</v>
      </c>
      <c r="D11" s="97"/>
      <c r="E11" s="98">
        <f>' 12 corridas ER'!A33</f>
        <v>0.53611111111110799</v>
      </c>
      <c r="F11" s="99">
        <f>' 12 corridas ER'!B33</f>
        <v>14.03</v>
      </c>
      <c r="G11" s="100">
        <f>' 12 corridas ER'!C33</f>
        <v>14</v>
      </c>
      <c r="H11" s="94"/>
      <c r="I11" s="101">
        <f>' 12 corridas ER'!A54</f>
        <v>0.55069444444443905</v>
      </c>
      <c r="J11" s="102">
        <f>' 12 corridas ER'!B54</f>
        <v>14.1</v>
      </c>
      <c r="K11" s="102">
        <f>' 12 corridas ER'!C54</f>
        <v>14.03</v>
      </c>
      <c r="L11" s="94"/>
      <c r="M11" s="101">
        <f>' 12 corridas ER'!A75</f>
        <v>0.56527777777777</v>
      </c>
      <c r="N11" s="102">
        <f>' 12 corridas ER'!B75</f>
        <v>14.35</v>
      </c>
      <c r="O11" s="102">
        <f>' 12 corridas ER'!C75</f>
        <v>14.47</v>
      </c>
      <c r="P11" s="94"/>
      <c r="Q11" s="101">
        <f>' 12 corridas ER'!A96</f>
        <v>0.57986111111110095</v>
      </c>
      <c r="R11" s="102">
        <f>' 12 corridas ER'!B96</f>
        <v>14.9</v>
      </c>
      <c r="S11" s="102">
        <f>' 12 corridas ER'!C96</f>
        <v>14.91</v>
      </c>
      <c r="T11" s="94"/>
      <c r="U11" s="101">
        <f>' 12 corridas ER'!A117</f>
        <v>0.59444444444443201</v>
      </c>
      <c r="V11" s="102">
        <f>' 12 corridas ER'!B117</f>
        <v>14.36</v>
      </c>
      <c r="W11" s="102">
        <f>' 12 corridas ER'!C117</f>
        <v>14.45</v>
      </c>
      <c r="X11" s="94"/>
      <c r="Y11" s="101">
        <f>' 12 corridas ER'!A138</f>
        <v>43053.631249999999</v>
      </c>
      <c r="Z11" s="102">
        <f>' 12 corridas ER'!B138</f>
        <v>14.02</v>
      </c>
      <c r="AA11" s="102">
        <f>' 12 corridas ER'!C138</f>
        <v>14.03</v>
      </c>
      <c r="AB11" s="103"/>
      <c r="AC11" s="104">
        <f>' 12 corridas ER'!A159</f>
        <v>43053.645833333336</v>
      </c>
      <c r="AD11" s="105">
        <f>' 12 corridas ER'!B159</f>
        <v>14.8</v>
      </c>
      <c r="AE11" s="105">
        <f>' 12 corridas ER'!C159</f>
        <v>15.16</v>
      </c>
      <c r="AF11" s="103"/>
      <c r="AG11" s="104">
        <f>' 12 corridas ER'!A180</f>
        <v>43053.660416666666</v>
      </c>
      <c r="AH11" s="105">
        <f>' 12 corridas ER'!B180</f>
        <v>14.47</v>
      </c>
      <c r="AI11" s="105">
        <f>' 12 corridas ER'!C180</f>
        <v>14.52</v>
      </c>
      <c r="AJ11" s="103"/>
      <c r="AK11" s="104">
        <f>' 12 corridas ER'!A201</f>
        <v>43053.674999999996</v>
      </c>
      <c r="AL11" s="105">
        <f>' 12 corridas ER'!B201</f>
        <v>14.56</v>
      </c>
      <c r="AM11" s="105">
        <f>' 12 corridas ER'!C201</f>
        <v>14.62</v>
      </c>
      <c r="AN11" s="103"/>
      <c r="AO11" s="104">
        <f>' 12 corridas ER'!A222</f>
        <v>43053.689583333333</v>
      </c>
      <c r="AP11" s="105">
        <f>' 12 corridas ER'!B222</f>
        <v>14.67</v>
      </c>
      <c r="AQ11" s="105">
        <f>' 12 corridas ER'!C222</f>
        <v>14.71</v>
      </c>
      <c r="AR11" s="103"/>
      <c r="AS11" s="104">
        <f>' 12 corridas ER'!A243</f>
        <v>43053.704166666663</v>
      </c>
      <c r="AT11" s="105">
        <f>' 12 corridas ER'!B243</f>
        <v>14.67</v>
      </c>
      <c r="AU11" s="105">
        <f>' 12 corridas ER'!C243</f>
        <v>14.77</v>
      </c>
    </row>
    <row r="12" spans="1:47" x14ac:dyDescent="0.25">
      <c r="A12" s="98">
        <f>' 12 corridas ER'!A13</f>
        <v>0.52222222222222103</v>
      </c>
      <c r="B12" s="99">
        <f>' 12 corridas ER'!B13</f>
        <v>13.83</v>
      </c>
      <c r="C12" s="100">
        <f>' 12 corridas ER'!C13</f>
        <v>13.73</v>
      </c>
      <c r="D12" s="97"/>
      <c r="E12" s="98">
        <f>' 12 corridas ER'!A34</f>
        <v>0.53680555555555198</v>
      </c>
      <c r="F12" s="99">
        <f>' 12 corridas ER'!B34</f>
        <v>14.04</v>
      </c>
      <c r="G12" s="100">
        <f>' 12 corridas ER'!C34</f>
        <v>14.02</v>
      </c>
      <c r="H12" s="94"/>
      <c r="I12" s="101">
        <f>' 12 corridas ER'!A55</f>
        <v>0.55138888888888304</v>
      </c>
      <c r="J12" s="102">
        <f>' 12 corridas ER'!B55</f>
        <v>14.12</v>
      </c>
      <c r="K12" s="102">
        <f>' 12 corridas ER'!C55</f>
        <v>14.03</v>
      </c>
      <c r="L12" s="94"/>
      <c r="M12" s="101">
        <f>' 12 corridas ER'!A76</f>
        <v>0.56597222222221399</v>
      </c>
      <c r="N12" s="102">
        <f>' 12 corridas ER'!B76</f>
        <v>14.41</v>
      </c>
      <c r="O12" s="102">
        <f>' 12 corridas ER'!C76</f>
        <v>14.54</v>
      </c>
      <c r="P12" s="94"/>
      <c r="Q12" s="101">
        <f>' 12 corridas ER'!A97</f>
        <v>0.58055555555554506</v>
      </c>
      <c r="R12" s="102">
        <f>' 12 corridas ER'!B97</f>
        <v>14.83</v>
      </c>
      <c r="S12" s="102">
        <f>' 12 corridas ER'!C97</f>
        <v>14.83</v>
      </c>
      <c r="T12" s="94"/>
      <c r="U12" s="101">
        <f>' 12 corridas ER'!A118</f>
        <v>0.59513888888887601</v>
      </c>
      <c r="V12" s="102">
        <f>' 12 corridas ER'!B118</f>
        <v>14.35</v>
      </c>
      <c r="W12" s="102">
        <f>' 12 corridas ER'!C118</f>
        <v>14.52</v>
      </c>
      <c r="X12" s="94"/>
      <c r="Y12" s="101">
        <f>' 12 corridas ER'!A139</f>
        <v>43053.631944444445</v>
      </c>
      <c r="Z12" s="102">
        <f>' 12 corridas ER'!B139</f>
        <v>14.03</v>
      </c>
      <c r="AA12" s="102">
        <f>' 12 corridas ER'!C139</f>
        <v>14.03</v>
      </c>
      <c r="AB12" s="103"/>
      <c r="AC12" s="104">
        <f>' 12 corridas ER'!A160</f>
        <v>43053.646527777775</v>
      </c>
      <c r="AD12" s="105">
        <f>' 12 corridas ER'!B160</f>
        <v>15.09</v>
      </c>
      <c r="AE12" s="105">
        <f>' 12 corridas ER'!C160</f>
        <v>14.89</v>
      </c>
      <c r="AF12" s="103"/>
      <c r="AG12" s="104">
        <f>' 12 corridas ER'!A181</f>
        <v>43053.661111111112</v>
      </c>
      <c r="AH12" s="105">
        <f>' 12 corridas ER'!B181</f>
        <v>14.48</v>
      </c>
      <c r="AI12" s="105">
        <f>' 12 corridas ER'!C181</f>
        <v>14.59</v>
      </c>
      <c r="AJ12" s="103"/>
      <c r="AK12" s="104">
        <f>' 12 corridas ER'!A202</f>
        <v>43053.675694444442</v>
      </c>
      <c r="AL12" s="105">
        <f>' 12 corridas ER'!B202</f>
        <v>14.52</v>
      </c>
      <c r="AM12" s="105">
        <f>' 12 corridas ER'!C202</f>
        <v>14.53</v>
      </c>
      <c r="AN12" s="103"/>
      <c r="AO12" s="104">
        <f>' 12 corridas ER'!A223</f>
        <v>43053.69027777778</v>
      </c>
      <c r="AP12" s="105">
        <f>' 12 corridas ER'!B223</f>
        <v>14.65</v>
      </c>
      <c r="AQ12" s="105">
        <f>' 12 corridas ER'!C223</f>
        <v>14.72</v>
      </c>
      <c r="AR12" s="103"/>
      <c r="AS12" s="104">
        <f>' 12 corridas ER'!A244</f>
        <v>43053.704861111109</v>
      </c>
      <c r="AT12" s="105">
        <f>' 12 corridas ER'!B244</f>
        <v>14.67</v>
      </c>
      <c r="AU12" s="105">
        <f>' 12 corridas ER'!C244</f>
        <v>14.72</v>
      </c>
    </row>
    <row r="13" spans="1:47" x14ac:dyDescent="0.25">
      <c r="A13" s="98">
        <f>' 12 corridas ER'!A14</f>
        <v>0.52291666666666603</v>
      </c>
      <c r="B13" s="99">
        <f>' 12 corridas ER'!B14</f>
        <v>13.85</v>
      </c>
      <c r="C13" s="100">
        <f>' 12 corridas ER'!C14</f>
        <v>13.73</v>
      </c>
      <c r="D13" s="97"/>
      <c r="E13" s="98">
        <f>' 12 corridas ER'!A35</f>
        <v>0.53749999999999698</v>
      </c>
      <c r="F13" s="99">
        <f>' 12 corridas ER'!B35</f>
        <v>14.03</v>
      </c>
      <c r="G13" s="100">
        <f>' 12 corridas ER'!C35</f>
        <v>14.03</v>
      </c>
      <c r="H13" s="94"/>
      <c r="I13" s="101">
        <f>' 12 corridas ER'!A56</f>
        <v>0.55208333333332804</v>
      </c>
      <c r="J13" s="102">
        <f>' 12 corridas ER'!B56</f>
        <v>14.12</v>
      </c>
      <c r="K13" s="102">
        <f>' 12 corridas ER'!C56</f>
        <v>14.04</v>
      </c>
      <c r="L13" s="94"/>
      <c r="M13" s="101">
        <f>' 12 corridas ER'!A77</f>
        <v>0.56666666666665899</v>
      </c>
      <c r="N13" s="102">
        <f>' 12 corridas ER'!B77</f>
        <v>14.48</v>
      </c>
      <c r="O13" s="102">
        <f>' 12 corridas ER'!C77</f>
        <v>14.62</v>
      </c>
      <c r="P13" s="94"/>
      <c r="Q13" s="101">
        <f>' 12 corridas ER'!A98</f>
        <v>0.58124999999998905</v>
      </c>
      <c r="R13" s="102">
        <f>' 12 corridas ER'!B98</f>
        <v>14.75</v>
      </c>
      <c r="S13" s="102">
        <f>' 12 corridas ER'!C98</f>
        <v>14.91</v>
      </c>
      <c r="T13" s="94"/>
      <c r="U13" s="101">
        <f>' 12 corridas ER'!A119</f>
        <v>0.59583333333332</v>
      </c>
      <c r="V13" s="102">
        <f>' 12 corridas ER'!B119</f>
        <v>14.37</v>
      </c>
      <c r="W13" s="102">
        <f>' 12 corridas ER'!C119</f>
        <v>14.49</v>
      </c>
      <c r="X13" s="94"/>
      <c r="Y13" s="101">
        <f>' 12 corridas ER'!A140</f>
        <v>43053.632638888885</v>
      </c>
      <c r="Z13" s="102">
        <f>' 12 corridas ER'!B140</f>
        <v>14.03</v>
      </c>
      <c r="AA13" s="102">
        <f>' 12 corridas ER'!C140</f>
        <v>14.03</v>
      </c>
      <c r="AB13" s="103"/>
      <c r="AC13" s="104">
        <f>' 12 corridas ER'!A161</f>
        <v>43053.647222222222</v>
      </c>
      <c r="AD13" s="105">
        <f>' 12 corridas ER'!B161</f>
        <v>14.84</v>
      </c>
      <c r="AE13" s="105">
        <f>' 12 corridas ER'!C161</f>
        <v>14.75</v>
      </c>
      <c r="AF13" s="103"/>
      <c r="AG13" s="104">
        <f>' 12 corridas ER'!A182</f>
        <v>43053.661805555552</v>
      </c>
      <c r="AH13" s="105">
        <f>' 12 corridas ER'!B182</f>
        <v>14.53</v>
      </c>
      <c r="AI13" s="105">
        <f>' 12 corridas ER'!C182</f>
        <v>14.71</v>
      </c>
      <c r="AJ13" s="103"/>
      <c r="AK13" s="104">
        <f>' 12 corridas ER'!A203</f>
        <v>43053.676388888889</v>
      </c>
      <c r="AL13" s="105">
        <f>' 12 corridas ER'!B203</f>
        <v>14.48</v>
      </c>
      <c r="AM13" s="105">
        <f>' 12 corridas ER'!C203</f>
        <v>14.52</v>
      </c>
      <c r="AN13" s="103"/>
      <c r="AO13" s="104">
        <f>' 12 corridas ER'!A224</f>
        <v>43053.690972222219</v>
      </c>
      <c r="AP13" s="105">
        <f>' 12 corridas ER'!B224</f>
        <v>14.66</v>
      </c>
      <c r="AQ13" s="105">
        <f>' 12 corridas ER'!C224</f>
        <v>14.79</v>
      </c>
      <c r="AR13" s="103"/>
      <c r="AS13" s="104">
        <f>' 12 corridas ER'!A245</f>
        <v>43053.705555555556</v>
      </c>
      <c r="AT13" s="105">
        <f>' 12 corridas ER'!B245</f>
        <v>14.67</v>
      </c>
      <c r="AU13" s="105">
        <f>' 12 corridas ER'!C245</f>
        <v>14.79</v>
      </c>
    </row>
    <row r="14" spans="1:47" x14ac:dyDescent="0.25">
      <c r="A14" s="98">
        <f>' 12 corridas ER'!A15</f>
        <v>0.52361111111111003</v>
      </c>
      <c r="B14" s="99">
        <f>' 12 corridas ER'!B15</f>
        <v>13.83</v>
      </c>
      <c r="C14" s="100">
        <f>' 12 corridas ER'!C15</f>
        <v>13.73</v>
      </c>
      <c r="D14" s="97"/>
      <c r="E14" s="98">
        <f>' 12 corridas ER'!A36</f>
        <v>0.53819444444444098</v>
      </c>
      <c r="F14" s="99">
        <f>' 12 corridas ER'!B36</f>
        <v>14.04</v>
      </c>
      <c r="G14" s="100">
        <f>' 12 corridas ER'!C36</f>
        <v>14.03</v>
      </c>
      <c r="H14" s="94"/>
      <c r="I14" s="101">
        <f>' 12 corridas ER'!A57</f>
        <v>0.55277777777777204</v>
      </c>
      <c r="J14" s="102">
        <f>' 12 corridas ER'!B57</f>
        <v>14.14</v>
      </c>
      <c r="K14" s="102">
        <f>' 12 corridas ER'!C57</f>
        <v>14.12</v>
      </c>
      <c r="L14" s="94"/>
      <c r="M14" s="101">
        <f>' 12 corridas ER'!A78</f>
        <v>0.56736111111110299</v>
      </c>
      <c r="N14" s="102">
        <f>' 12 corridas ER'!B78</f>
        <v>14.57</v>
      </c>
      <c r="O14" s="102">
        <f>' 12 corridas ER'!C78</f>
        <v>14.73</v>
      </c>
      <c r="P14" s="94"/>
      <c r="Q14" s="101">
        <f>' 12 corridas ER'!A99</f>
        <v>0.58194444444443405</v>
      </c>
      <c r="R14" s="102">
        <f>' 12 corridas ER'!B99</f>
        <v>14.82</v>
      </c>
      <c r="S14" s="102">
        <f>' 12 corridas ER'!C99</f>
        <v>14.94</v>
      </c>
      <c r="T14" s="94"/>
      <c r="U14" s="101">
        <f>' 12 corridas ER'!A120</f>
        <v>0.596527777777765</v>
      </c>
      <c r="V14" s="102">
        <f>' 12 corridas ER'!B120</f>
        <v>14.38</v>
      </c>
      <c r="W14" s="102">
        <f>' 12 corridas ER'!C120</f>
        <v>14.48</v>
      </c>
      <c r="X14" s="94"/>
      <c r="Y14" s="101">
        <f>' 12 corridas ER'!A141</f>
        <v>43053.633333333331</v>
      </c>
      <c r="Z14" s="102">
        <f>' 12 corridas ER'!B141</f>
        <v>14.03</v>
      </c>
      <c r="AA14" s="102">
        <f>' 12 corridas ER'!C141</f>
        <v>14.11</v>
      </c>
      <c r="AB14" s="103"/>
      <c r="AC14" s="104">
        <f>' 12 corridas ER'!A162</f>
        <v>43053.647916666669</v>
      </c>
      <c r="AD14" s="105">
        <f>' 12 corridas ER'!B162</f>
        <v>14.69</v>
      </c>
      <c r="AE14" s="105">
        <f>' 12 corridas ER'!C162</f>
        <v>14.66</v>
      </c>
      <c r="AF14" s="103"/>
      <c r="AG14" s="104">
        <f>' 12 corridas ER'!A183</f>
        <v>43053.662499999999</v>
      </c>
      <c r="AH14" s="105">
        <f>' 12 corridas ER'!B183</f>
        <v>14.62</v>
      </c>
      <c r="AI14" s="105">
        <f>' 12 corridas ER'!C183</f>
        <v>14.71</v>
      </c>
      <c r="AJ14" s="103"/>
      <c r="AK14" s="104">
        <f>' 12 corridas ER'!A204</f>
        <v>43053.677083333336</v>
      </c>
      <c r="AL14" s="105">
        <f>' 12 corridas ER'!B204</f>
        <v>14.47</v>
      </c>
      <c r="AM14" s="105">
        <f>' 12 corridas ER'!C204</f>
        <v>14.57</v>
      </c>
      <c r="AN14" s="103"/>
      <c r="AO14" s="104">
        <f>' 12 corridas ER'!A225</f>
        <v>43053.691666666666</v>
      </c>
      <c r="AP14" s="105">
        <f>' 12 corridas ER'!B225</f>
        <v>14.67</v>
      </c>
      <c r="AQ14" s="105">
        <f>' 12 corridas ER'!C225</f>
        <v>14.77</v>
      </c>
      <c r="AR14" s="103"/>
      <c r="AS14" s="104">
        <f>' 12 corridas ER'!A246</f>
        <v>43053.706249999996</v>
      </c>
      <c r="AT14" s="105">
        <f>' 12 corridas ER'!B246</f>
        <v>14.67</v>
      </c>
      <c r="AU14" s="105">
        <f>' 12 corridas ER'!C246</f>
        <v>14.75</v>
      </c>
    </row>
    <row r="15" spans="1:47" x14ac:dyDescent="0.25">
      <c r="A15" s="98">
        <f>' 12 corridas ER'!A16</f>
        <v>0.52430555555555403</v>
      </c>
      <c r="B15" s="99">
        <f>' 12 corridas ER'!B16</f>
        <v>13.86</v>
      </c>
      <c r="C15" s="100">
        <f>' 12 corridas ER'!C16</f>
        <v>13.74</v>
      </c>
      <c r="D15" s="97"/>
      <c r="E15" s="98">
        <f>' 12 corridas ER'!A37</f>
        <v>0.53888888888888498</v>
      </c>
      <c r="F15" s="99">
        <f>' 12 corridas ER'!B37</f>
        <v>14.07</v>
      </c>
      <c r="G15" s="100">
        <f>' 12 corridas ER'!C37</f>
        <v>14.02</v>
      </c>
      <c r="H15" s="94"/>
      <c r="I15" s="101">
        <f>' 12 corridas ER'!A58</f>
        <v>0.55347222222221604</v>
      </c>
      <c r="J15" s="102">
        <f>' 12 corridas ER'!B58</f>
        <v>14.16</v>
      </c>
      <c r="K15" s="102">
        <f>' 12 corridas ER'!C58</f>
        <v>14.09</v>
      </c>
      <c r="L15" s="94"/>
      <c r="M15" s="101">
        <f>' 12 corridas ER'!A79</f>
        <v>0.56805555555554699</v>
      </c>
      <c r="N15" s="102">
        <f>' 12 corridas ER'!B79</f>
        <v>14.65</v>
      </c>
      <c r="O15" s="102">
        <f>' 12 corridas ER'!C79</f>
        <v>14.87</v>
      </c>
      <c r="P15" s="94"/>
      <c r="Q15" s="101">
        <f>' 12 corridas ER'!A100</f>
        <v>0.58263888888887805</v>
      </c>
      <c r="R15" s="102">
        <f>' 12 corridas ER'!B100</f>
        <v>14.85</v>
      </c>
      <c r="S15" s="102">
        <f>' 12 corridas ER'!C100</f>
        <v>14.91</v>
      </c>
      <c r="T15" s="94"/>
      <c r="U15" s="101">
        <f>' 12 corridas ER'!A121</f>
        <v>0.597222222222209</v>
      </c>
      <c r="V15" s="102">
        <f>' 12 corridas ER'!B121</f>
        <v>14.36</v>
      </c>
      <c r="W15" s="102">
        <f>' 12 corridas ER'!C121</f>
        <v>14.51</v>
      </c>
      <c r="X15" s="94"/>
      <c r="Y15" s="101">
        <f>' 12 corridas ER'!A142</f>
        <v>43053.634027777778</v>
      </c>
      <c r="Z15" s="102">
        <f>' 12 corridas ER'!B142</f>
        <v>14.07</v>
      </c>
      <c r="AA15" s="102">
        <f>' 12 corridas ER'!C142</f>
        <v>14.12</v>
      </c>
      <c r="AB15" s="103"/>
      <c r="AC15" s="104">
        <f>' 12 corridas ER'!A163</f>
        <v>43053.648611111108</v>
      </c>
      <c r="AD15" s="105">
        <f>' 12 corridas ER'!B163</f>
        <v>14.61</v>
      </c>
      <c r="AE15" s="105">
        <f>' 12 corridas ER'!C163</f>
        <v>14.54</v>
      </c>
      <c r="AF15" s="103"/>
      <c r="AG15" s="104">
        <f>' 12 corridas ER'!A184</f>
        <v>43053.663194444445</v>
      </c>
      <c r="AH15" s="105">
        <f>' 12 corridas ER'!B184</f>
        <v>14.65</v>
      </c>
      <c r="AI15" s="105">
        <f>' 12 corridas ER'!C184</f>
        <v>14.71</v>
      </c>
      <c r="AJ15" s="103"/>
      <c r="AK15" s="104">
        <f>' 12 corridas ER'!A205</f>
        <v>43053.677777777775</v>
      </c>
      <c r="AL15" s="105">
        <f>' 12 corridas ER'!B205</f>
        <v>14.48</v>
      </c>
      <c r="AM15" s="105">
        <f>' 12 corridas ER'!C205</f>
        <v>14.52</v>
      </c>
      <c r="AN15" s="103"/>
      <c r="AO15" s="104">
        <f>' 12 corridas ER'!A226</f>
        <v>43053.692361111112</v>
      </c>
      <c r="AP15" s="105">
        <f>' 12 corridas ER'!B226</f>
        <v>14.68</v>
      </c>
      <c r="AQ15" s="105">
        <f>' 12 corridas ER'!C226</f>
        <v>14.78</v>
      </c>
      <c r="AR15" s="103"/>
      <c r="AS15" s="104">
        <f>' 12 corridas ER'!A247</f>
        <v>43053.706944444442</v>
      </c>
      <c r="AT15" s="105">
        <f>' 12 corridas ER'!B247</f>
        <v>14.66</v>
      </c>
      <c r="AU15" s="105">
        <f>' 12 corridas ER'!C247</f>
        <v>14.8</v>
      </c>
    </row>
    <row r="16" spans="1:47" x14ac:dyDescent="0.25">
      <c r="A16" s="98">
        <f>' 12 corridas ER'!A17</f>
        <v>0.52499999999999902</v>
      </c>
      <c r="B16" s="99">
        <f>' 12 corridas ER'!B17</f>
        <v>13.87</v>
      </c>
      <c r="C16" s="100">
        <f>' 12 corridas ER'!C17</f>
        <v>13.75</v>
      </c>
      <c r="D16" s="97"/>
      <c r="E16" s="98">
        <f>' 12 corridas ER'!A38</f>
        <v>0.53958333333332997</v>
      </c>
      <c r="F16" s="99">
        <f>' 12 corridas ER'!B38</f>
        <v>14.08</v>
      </c>
      <c r="G16" s="100">
        <f>' 12 corridas ER'!C38</f>
        <v>14.03</v>
      </c>
      <c r="H16" s="94"/>
      <c r="I16" s="101">
        <f>' 12 corridas ER'!A59</f>
        <v>0.55416666666666103</v>
      </c>
      <c r="J16" s="102">
        <f>' 12 corridas ER'!B59</f>
        <v>14.17</v>
      </c>
      <c r="K16" s="102">
        <f>' 12 corridas ER'!C59</f>
        <v>14.27</v>
      </c>
      <c r="L16" s="94"/>
      <c r="M16" s="101">
        <f>' 12 corridas ER'!A80</f>
        <v>0.56874999999999198</v>
      </c>
      <c r="N16" s="102">
        <f>' 12 corridas ER'!B80</f>
        <v>14.78</v>
      </c>
      <c r="O16" s="102">
        <f>' 12 corridas ER'!C80</f>
        <v>14.85</v>
      </c>
      <c r="P16" s="94"/>
      <c r="Q16" s="101">
        <f>' 12 corridas ER'!A101</f>
        <v>0.58333333333332205</v>
      </c>
      <c r="R16" s="102">
        <f>' 12 corridas ER'!B101</f>
        <v>14.82</v>
      </c>
      <c r="S16" s="102">
        <f>' 12 corridas ER'!C101</f>
        <v>14.63</v>
      </c>
      <c r="T16" s="94"/>
      <c r="U16" s="101">
        <f>' 12 corridas ER'!A122</f>
        <v>0.597916666666653</v>
      </c>
      <c r="V16" s="102">
        <f>' 12 corridas ER'!B122</f>
        <v>14.39</v>
      </c>
      <c r="W16" s="102">
        <f>' 12 corridas ER'!C122</f>
        <v>14.57</v>
      </c>
      <c r="X16" s="94"/>
      <c r="Y16" s="101">
        <f>' 12 corridas ER'!A143</f>
        <v>43053.634722222225</v>
      </c>
      <c r="Z16" s="102">
        <f>' 12 corridas ER'!B143</f>
        <v>14.07</v>
      </c>
      <c r="AA16" s="102">
        <f>' 12 corridas ER'!C143</f>
        <v>14.18</v>
      </c>
      <c r="AB16" s="103"/>
      <c r="AC16" s="104">
        <f>' 12 corridas ER'!A164</f>
        <v>43053.649305555555</v>
      </c>
      <c r="AD16" s="105">
        <f>' 12 corridas ER'!B164</f>
        <v>14.5</v>
      </c>
      <c r="AE16" s="105">
        <f>' 12 corridas ER'!C164</f>
        <v>14.52</v>
      </c>
      <c r="AF16" s="103"/>
      <c r="AG16" s="104">
        <f>' 12 corridas ER'!A185</f>
        <v>43053.663888888885</v>
      </c>
      <c r="AH16" s="105">
        <f>' 12 corridas ER'!B185</f>
        <v>14.67</v>
      </c>
      <c r="AI16" s="105">
        <f>' 12 corridas ER'!C185</f>
        <v>14.76</v>
      </c>
      <c r="AJ16" s="103"/>
      <c r="AK16" s="104">
        <f>' 12 corridas ER'!A206</f>
        <v>43053.678472222222</v>
      </c>
      <c r="AL16" s="105">
        <f>' 12 corridas ER'!B206</f>
        <v>14.46</v>
      </c>
      <c r="AM16" s="105">
        <f>' 12 corridas ER'!C206</f>
        <v>14.49</v>
      </c>
      <c r="AN16" s="103"/>
      <c r="AO16" s="104">
        <f>' 12 corridas ER'!A227</f>
        <v>43053.693055555552</v>
      </c>
      <c r="AP16" s="105">
        <f>' 12 corridas ER'!B227</f>
        <v>14.67</v>
      </c>
      <c r="AQ16" s="105">
        <f>' 12 corridas ER'!C227</f>
        <v>14.79</v>
      </c>
      <c r="AR16" s="103"/>
      <c r="AS16" s="104">
        <f>' 12 corridas ER'!A248</f>
        <v>43053.707638888889</v>
      </c>
      <c r="AT16" s="105">
        <f>' 12 corridas ER'!B248</f>
        <v>14.67</v>
      </c>
      <c r="AU16" s="105">
        <f>' 12 corridas ER'!C248</f>
        <v>14.81</v>
      </c>
    </row>
    <row r="17" spans="1:47" x14ac:dyDescent="0.25">
      <c r="A17" s="98">
        <f>' 12 corridas ER'!A18</f>
        <v>0.52569444444444302</v>
      </c>
      <c r="B17" s="99">
        <f>' 12 corridas ER'!B18</f>
        <v>13.87</v>
      </c>
      <c r="C17" s="100">
        <f>' 12 corridas ER'!C18</f>
        <v>13.83</v>
      </c>
      <c r="D17" s="97"/>
      <c r="E17" s="98">
        <f>' 12 corridas ER'!A39</f>
        <v>0.54027777777777397</v>
      </c>
      <c r="F17" s="99">
        <f>' 12 corridas ER'!B39</f>
        <v>14.09</v>
      </c>
      <c r="G17" s="100">
        <f>' 12 corridas ER'!C39</f>
        <v>14.11</v>
      </c>
      <c r="H17" s="94"/>
      <c r="I17" s="101">
        <f>' 12 corridas ER'!A60</f>
        <v>0.55486111111110503</v>
      </c>
      <c r="J17" s="102">
        <f>' 12 corridas ER'!B60</f>
        <v>14.32</v>
      </c>
      <c r="K17" s="102">
        <f>' 12 corridas ER'!C60</f>
        <v>14.42</v>
      </c>
      <c r="L17" s="94"/>
      <c r="M17" s="101">
        <f>' 12 corridas ER'!A81</f>
        <v>0.56944444444443598</v>
      </c>
      <c r="N17" s="102">
        <f>' 12 corridas ER'!B81</f>
        <v>14.76</v>
      </c>
      <c r="O17" s="102">
        <f>' 12 corridas ER'!C81</f>
        <v>14.78</v>
      </c>
      <c r="P17" s="94"/>
      <c r="Q17" s="101">
        <f>' 12 corridas ER'!A102</f>
        <v>0.58402777777776704</v>
      </c>
      <c r="R17" s="102">
        <f>' 12 corridas ER'!B102</f>
        <v>14.56</v>
      </c>
      <c r="S17" s="102">
        <f>' 12 corridas ER'!C102</f>
        <v>14.52</v>
      </c>
      <c r="T17" s="94"/>
      <c r="U17" s="101">
        <f>' 12 corridas ER'!A123</f>
        <v>0.59861111111109799</v>
      </c>
      <c r="V17" s="102">
        <f>' 12 corridas ER'!B123</f>
        <v>14.45</v>
      </c>
      <c r="W17" s="102">
        <f>' 12 corridas ER'!C123</f>
        <v>14.61</v>
      </c>
      <c r="X17" s="94"/>
      <c r="Y17" s="101">
        <f>' 12 corridas ER'!A144</f>
        <v>43053.635416666664</v>
      </c>
      <c r="Z17" s="102">
        <f>' 12 corridas ER'!B144</f>
        <v>14.15</v>
      </c>
      <c r="AA17" s="102">
        <f>' 12 corridas ER'!C144</f>
        <v>14.32</v>
      </c>
      <c r="AB17" s="103"/>
      <c r="AC17" s="104">
        <f>' 12 corridas ER'!A165</f>
        <v>43053.65</v>
      </c>
      <c r="AD17" s="105">
        <f>' 12 corridas ER'!B165</f>
        <v>14.49</v>
      </c>
      <c r="AE17" s="105">
        <f>' 12 corridas ER'!C165</f>
        <v>14.5</v>
      </c>
      <c r="AF17" s="103"/>
      <c r="AG17" s="104">
        <f>' 12 corridas ER'!A186</f>
        <v>43053.664583333331</v>
      </c>
      <c r="AH17" s="105">
        <f>' 12 corridas ER'!B186</f>
        <v>14.69</v>
      </c>
      <c r="AI17" s="105">
        <f>' 12 corridas ER'!C186</f>
        <v>14.8</v>
      </c>
      <c r="AJ17" s="103"/>
      <c r="AK17" s="104">
        <f>' 12 corridas ER'!A207</f>
        <v>43053.679166666669</v>
      </c>
      <c r="AL17" s="105">
        <f>' 12 corridas ER'!B207</f>
        <v>14.43</v>
      </c>
      <c r="AM17" s="105">
        <f>' 12 corridas ER'!C207</f>
        <v>14.42</v>
      </c>
      <c r="AN17" s="103"/>
      <c r="AO17" s="104">
        <f>' 12 corridas ER'!A228</f>
        <v>43053.693749999999</v>
      </c>
      <c r="AP17" s="105">
        <f>' 12 corridas ER'!B228</f>
        <v>14.68</v>
      </c>
      <c r="AQ17" s="105">
        <f>' 12 corridas ER'!C228</f>
        <v>14.8</v>
      </c>
      <c r="AR17" s="103"/>
      <c r="AS17" s="104">
        <f>' 12 corridas ER'!A249</f>
        <v>43053.708333333336</v>
      </c>
      <c r="AT17" s="105">
        <f>' 12 corridas ER'!B249</f>
        <v>14.67</v>
      </c>
      <c r="AU17" s="105">
        <f>' 12 corridas ER'!C249</f>
        <v>14.81</v>
      </c>
    </row>
    <row r="18" spans="1:47" x14ac:dyDescent="0.25">
      <c r="A18" s="98">
        <f>' 12 corridas ER'!A19</f>
        <v>0.52638888888888702</v>
      </c>
      <c r="B18" s="99">
        <f>' 12 corridas ER'!B19</f>
        <v>13.92</v>
      </c>
      <c r="C18" s="100">
        <f>' 12 corridas ER'!C19</f>
        <v>13.83</v>
      </c>
      <c r="D18" s="97"/>
      <c r="E18" s="98">
        <f>' 12 corridas ER'!A40</f>
        <v>0.54097222222221797</v>
      </c>
      <c r="F18" s="99">
        <f>' 12 corridas ER'!B40</f>
        <v>14.13</v>
      </c>
      <c r="G18" s="100">
        <f>' 12 corridas ER'!C40</f>
        <v>14.08</v>
      </c>
      <c r="H18" s="94"/>
      <c r="I18" s="101">
        <f>' 12 corridas ER'!A61</f>
        <v>0.55555555555554903</v>
      </c>
      <c r="J18" s="102">
        <f>' 12 corridas ER'!B61</f>
        <v>14.46</v>
      </c>
      <c r="K18" s="102">
        <f>' 12 corridas ER'!C61</f>
        <v>14.52</v>
      </c>
      <c r="L18" s="94"/>
      <c r="M18" s="101">
        <f>' 12 corridas ER'!A82</f>
        <v>0.57013888888887998</v>
      </c>
      <c r="N18" s="102">
        <f>' 12 corridas ER'!B82</f>
        <v>14.69</v>
      </c>
      <c r="O18" s="102">
        <f>' 12 corridas ER'!C82</f>
        <v>14.85</v>
      </c>
      <c r="P18" s="94"/>
      <c r="Q18" s="101">
        <f>' 12 corridas ER'!A103</f>
        <v>0.58472222222221104</v>
      </c>
      <c r="R18" s="102">
        <f>' 12 corridas ER'!B103</f>
        <v>14.46</v>
      </c>
      <c r="S18" s="102">
        <f>' 12 corridas ER'!C103</f>
        <v>14.45</v>
      </c>
      <c r="T18" s="94"/>
      <c r="U18" s="101">
        <f>' 12 corridas ER'!A124</f>
        <v>0.59930555555554199</v>
      </c>
      <c r="V18" s="102">
        <f>' 12 corridas ER'!B124</f>
        <v>14.52</v>
      </c>
      <c r="W18" s="102">
        <f>' 12 corridas ER'!C124</f>
        <v>14.61</v>
      </c>
      <c r="X18" s="94"/>
      <c r="Y18" s="101">
        <f>' 12 corridas ER'!A145</f>
        <v>43053.636111111111</v>
      </c>
      <c r="Z18" s="102">
        <f>' 12 corridas ER'!B145</f>
        <v>14.29</v>
      </c>
      <c r="AA18" s="102">
        <f>' 12 corridas ER'!C145</f>
        <v>14.25</v>
      </c>
      <c r="AB18" s="103"/>
      <c r="AC18" s="104">
        <f>' 12 corridas ER'!A166</f>
        <v>43053.650694444441</v>
      </c>
      <c r="AD18" s="105">
        <f>' 12 corridas ER'!B166</f>
        <v>14.46</v>
      </c>
      <c r="AE18" s="105">
        <f>' 12 corridas ER'!C166</f>
        <v>14.42</v>
      </c>
      <c r="AF18" s="103"/>
      <c r="AG18" s="104">
        <f>' 12 corridas ER'!A187</f>
        <v>43053.665277777778</v>
      </c>
      <c r="AH18" s="105">
        <f>' 12 corridas ER'!B187</f>
        <v>14.71</v>
      </c>
      <c r="AI18" s="105">
        <f>' 12 corridas ER'!C187</f>
        <v>14.74</v>
      </c>
      <c r="AJ18" s="103"/>
      <c r="AK18" s="104">
        <f>' 12 corridas ER'!A208</f>
        <v>43053.679861111108</v>
      </c>
      <c r="AL18" s="105">
        <f>' 12 corridas ER'!B208</f>
        <v>14.39</v>
      </c>
      <c r="AM18" s="105">
        <f>' 12 corridas ER'!C208</f>
        <v>14.45</v>
      </c>
      <c r="AN18" s="103"/>
      <c r="AO18" s="104">
        <f>' 12 corridas ER'!A229</f>
        <v>43053.694444444445</v>
      </c>
      <c r="AP18" s="105">
        <f>' 12 corridas ER'!B229</f>
        <v>14.67</v>
      </c>
      <c r="AQ18" s="105">
        <f>' 12 corridas ER'!C229</f>
        <v>14.76</v>
      </c>
      <c r="AR18" s="103"/>
      <c r="AS18" s="104">
        <f>' 12 corridas ER'!A250</f>
        <v>43053.709027777775</v>
      </c>
      <c r="AT18" s="105">
        <f>' 12 corridas ER'!B250</f>
        <v>14.67</v>
      </c>
      <c r="AU18" s="105">
        <f>' 12 corridas ER'!C250</f>
        <v>14.97</v>
      </c>
    </row>
    <row r="19" spans="1:47" x14ac:dyDescent="0.25">
      <c r="A19" s="98">
        <f>' 12 corridas ER'!A20</f>
        <v>0.52708333333333202</v>
      </c>
      <c r="B19" s="99">
        <f>' 12 corridas ER'!B20</f>
        <v>13.94</v>
      </c>
      <c r="C19" s="100">
        <f>' 12 corridas ER'!C20</f>
        <v>13.83</v>
      </c>
      <c r="D19" s="97"/>
      <c r="E19" s="98">
        <f>' 12 corridas ER'!A41</f>
        <v>0.54166666666666297</v>
      </c>
      <c r="F19" s="99">
        <f>' 12 corridas ER'!B41</f>
        <v>14.11</v>
      </c>
      <c r="G19" s="100">
        <f>' 12 corridas ER'!C41</f>
        <v>14.03</v>
      </c>
      <c r="H19" s="94"/>
      <c r="I19" s="101">
        <f>' 12 corridas ER'!A62</f>
        <v>0.55624999999999403</v>
      </c>
      <c r="J19" s="102">
        <f>' 12 corridas ER'!B62</f>
        <v>14.55</v>
      </c>
      <c r="K19" s="102">
        <f>' 12 corridas ER'!C62</f>
        <v>14.46</v>
      </c>
      <c r="L19" s="94"/>
      <c r="M19" s="101">
        <f>' 12 corridas ER'!A83</f>
        <v>0.57083333333332498</v>
      </c>
      <c r="N19" s="102">
        <f>' 12 corridas ER'!B83</f>
        <v>14.75</v>
      </c>
      <c r="O19" s="102">
        <f>' 12 corridas ER'!C83</f>
        <v>14.91</v>
      </c>
      <c r="P19" s="94"/>
      <c r="Q19" s="101">
        <f>' 12 corridas ER'!A104</f>
        <v>0.58541666666665504</v>
      </c>
      <c r="R19" s="102">
        <f>' 12 corridas ER'!B104</f>
        <v>14.38</v>
      </c>
      <c r="S19" s="102">
        <f>' 12 corridas ER'!C104</f>
        <v>14.42</v>
      </c>
      <c r="T19" s="94"/>
      <c r="U19" s="101">
        <f>' 12 corridas ER'!A125</f>
        <v>0.59999999999998599</v>
      </c>
      <c r="V19" s="102">
        <f>' 12 corridas ER'!B125</f>
        <v>14.49</v>
      </c>
      <c r="W19" s="102">
        <f>' 12 corridas ER'!C125</f>
        <v>14.61</v>
      </c>
      <c r="X19" s="94"/>
      <c r="Y19" s="101">
        <f>' 12 corridas ER'!A146</f>
        <v>43053.636805555558</v>
      </c>
      <c r="Z19" s="102">
        <f>' 12 corridas ER'!B146</f>
        <v>14.22</v>
      </c>
      <c r="AA19" s="102">
        <f>' 12 corridas ER'!C146</f>
        <v>14.22</v>
      </c>
      <c r="AB19" s="103"/>
      <c r="AC19" s="104">
        <f>' 12 corridas ER'!A167</f>
        <v>43053.651388888888</v>
      </c>
      <c r="AD19" s="105">
        <f>' 12 corridas ER'!B167</f>
        <v>14.4</v>
      </c>
      <c r="AE19" s="105">
        <f>' 12 corridas ER'!C167</f>
        <v>14.46</v>
      </c>
      <c r="AF19" s="103"/>
      <c r="AG19" s="104">
        <f>' 12 corridas ER'!A188</f>
        <v>43053.665972222225</v>
      </c>
      <c r="AH19" s="105">
        <f>' 12 corridas ER'!B188</f>
        <v>14.68</v>
      </c>
      <c r="AI19" s="105">
        <f>' 12 corridas ER'!C188</f>
        <v>14.72</v>
      </c>
      <c r="AJ19" s="103"/>
      <c r="AK19" s="104">
        <f>' 12 corridas ER'!A209</f>
        <v>43053.680555555555</v>
      </c>
      <c r="AL19" s="105">
        <f>' 12 corridas ER'!B209</f>
        <v>14.4</v>
      </c>
      <c r="AM19" s="105">
        <f>' 12 corridas ER'!C209</f>
        <v>14.49</v>
      </c>
      <c r="AN19" s="103"/>
      <c r="AO19" s="104">
        <f>' 12 corridas ER'!A230</f>
        <v>43053.695138888885</v>
      </c>
      <c r="AP19" s="105">
        <f>' 12 corridas ER'!B230</f>
        <v>14.67</v>
      </c>
      <c r="AQ19" s="105">
        <f>' 12 corridas ER'!C230</f>
        <v>14.81</v>
      </c>
      <c r="AR19" s="103"/>
      <c r="AS19" s="104">
        <f>' 12 corridas ER'!A251</f>
        <v>43053.709722222222</v>
      </c>
      <c r="AT19" s="105">
        <f>' 12 corridas ER'!B251</f>
        <v>14.83</v>
      </c>
      <c r="AU19" s="105">
        <f>' 12 corridas ER'!C251</f>
        <v>15.16</v>
      </c>
    </row>
    <row r="20" spans="1:47" x14ac:dyDescent="0.25">
      <c r="A20" s="98">
        <f>' 12 corridas ER'!A21</f>
        <v>0.52777777777777601</v>
      </c>
      <c r="B20" s="99">
        <f>' 12 corridas ER'!B21</f>
        <v>13.92</v>
      </c>
      <c r="C20" s="100">
        <f>' 12 corridas ER'!C21</f>
        <v>13.83</v>
      </c>
      <c r="D20" s="97"/>
      <c r="E20" s="98">
        <f>' 12 corridas ER'!A42</f>
        <v>0.54236111111110696</v>
      </c>
      <c r="F20" s="99">
        <f>' 12 corridas ER'!B42</f>
        <v>14.07</v>
      </c>
      <c r="G20" s="100">
        <f>' 12 corridas ER'!C42</f>
        <v>14.03</v>
      </c>
      <c r="H20" s="94"/>
      <c r="I20" s="101">
        <f>' 12 corridas ER'!A63</f>
        <v>0.55694444444443802</v>
      </c>
      <c r="J20" s="102">
        <f>' 12 corridas ER'!B63</f>
        <v>14.51</v>
      </c>
      <c r="K20" s="102">
        <f>' 12 corridas ER'!C63</f>
        <v>14.55</v>
      </c>
      <c r="L20" s="94"/>
      <c r="M20" s="101">
        <f>' 12 corridas ER'!A84</f>
        <v>0.57152777777776897</v>
      </c>
      <c r="N20" s="102">
        <f>' 12 corridas ER'!B84</f>
        <v>14.81</v>
      </c>
      <c r="O20" s="102">
        <f>' 12 corridas ER'!C84</f>
        <v>15.05</v>
      </c>
      <c r="P20" s="94"/>
      <c r="Q20" s="101">
        <f>' 12 corridas ER'!A105</f>
        <v>0.58611111111110004</v>
      </c>
      <c r="R20" s="102">
        <f>' 12 corridas ER'!B105</f>
        <v>14.33</v>
      </c>
      <c r="S20" s="102">
        <f>' 12 corridas ER'!C105</f>
        <v>14.42</v>
      </c>
      <c r="T20" s="94"/>
      <c r="U20" s="101">
        <f>' 12 corridas ER'!A126</f>
        <v>0.60069444444443099</v>
      </c>
      <c r="V20" s="102">
        <f>' 12 corridas ER'!B126</f>
        <v>14.5</v>
      </c>
      <c r="W20" s="102">
        <f>' 12 corridas ER'!C126</f>
        <v>14.61</v>
      </c>
      <c r="X20" s="94"/>
      <c r="Y20" s="101">
        <f>' 12 corridas ER'!A147</f>
        <v>43053.637499999997</v>
      </c>
      <c r="Z20" s="102">
        <f>' 12 corridas ER'!B147</f>
        <v>14.19</v>
      </c>
      <c r="AA20" s="102">
        <f>' 12 corridas ER'!C147</f>
        <v>14.22</v>
      </c>
      <c r="AB20" s="103"/>
      <c r="AC20" s="104">
        <f>' 12 corridas ER'!A168</f>
        <v>43053.652083333334</v>
      </c>
      <c r="AD20" s="105">
        <f>' 12 corridas ER'!B168</f>
        <v>14.42</v>
      </c>
      <c r="AE20" s="105">
        <f>' 12 corridas ER'!C168</f>
        <v>14.6</v>
      </c>
      <c r="AF20" s="103"/>
      <c r="AG20" s="104">
        <f>' 12 corridas ER'!A189</f>
        <v>43053.666666666664</v>
      </c>
      <c r="AH20" s="105">
        <f>' 12 corridas ER'!B189</f>
        <v>14.68</v>
      </c>
      <c r="AI20" s="105">
        <f>' 12 corridas ER'!C189</f>
        <v>14.8</v>
      </c>
      <c r="AJ20" s="103"/>
      <c r="AK20" s="104">
        <f>' 12 corridas ER'!A210</f>
        <v>43053.681250000001</v>
      </c>
      <c r="AL20" s="105">
        <f>' 12 corridas ER'!B210</f>
        <v>14.41</v>
      </c>
      <c r="AM20" s="105">
        <f>' 12 corridas ER'!C210</f>
        <v>14.45</v>
      </c>
      <c r="AN20" s="103"/>
      <c r="AO20" s="104">
        <f>' 12 corridas ER'!A231</f>
        <v>43053.695833333331</v>
      </c>
      <c r="AP20" s="105">
        <f>' 12 corridas ER'!B231</f>
        <v>14.7</v>
      </c>
      <c r="AQ20" s="105">
        <f>' 12 corridas ER'!C231</f>
        <v>14.81</v>
      </c>
      <c r="AR20" s="103"/>
      <c r="AS20" s="104">
        <f>' 12 corridas ER'!A252</f>
        <v>43053.710416666669</v>
      </c>
      <c r="AT20" s="105">
        <f>' 12 corridas ER'!B252</f>
        <v>15.01</v>
      </c>
      <c r="AU20" s="105">
        <f>' 12 corridas ER'!C252</f>
        <v>15.05</v>
      </c>
    </row>
    <row r="21" spans="1:47" x14ac:dyDescent="0.25">
      <c r="A21" s="98">
        <f>' 12 corridas ER'!A22</f>
        <v>0.52847222222222001</v>
      </c>
      <c r="B21" s="99">
        <f>' 12 corridas ER'!B22</f>
        <v>13.93</v>
      </c>
      <c r="C21" s="100">
        <f>' 12 corridas ER'!C22</f>
        <v>13.83</v>
      </c>
      <c r="D21" s="97"/>
      <c r="E21" s="98">
        <f>' 12 corridas ER'!A43</f>
        <v>0.54305555555555096</v>
      </c>
      <c r="F21" s="99">
        <f>' 12 corridas ER'!B43</f>
        <v>14.08</v>
      </c>
      <c r="G21" s="100">
        <f>' 12 corridas ER'!C43</f>
        <v>14.03</v>
      </c>
      <c r="H21" s="94"/>
      <c r="I21" s="101">
        <f>' 12 corridas ER'!A64</f>
        <v>0.55763888888888202</v>
      </c>
      <c r="J21" s="102">
        <f>' 12 corridas ER'!B64</f>
        <v>14.56</v>
      </c>
      <c r="K21" s="102">
        <f>' 12 corridas ER'!C64</f>
        <v>14.55</v>
      </c>
      <c r="L21" s="94"/>
      <c r="M21" s="101">
        <f>' 12 corridas ER'!A85</f>
        <v>0.57222222222221297</v>
      </c>
      <c r="N21" s="102">
        <f>' 12 corridas ER'!B85</f>
        <v>14.92</v>
      </c>
      <c r="O21" s="102">
        <f>' 12 corridas ER'!C85</f>
        <v>15.07</v>
      </c>
      <c r="P21" s="94"/>
      <c r="Q21" s="101">
        <f>' 12 corridas ER'!A106</f>
        <v>0.58680555555554403</v>
      </c>
      <c r="R21" s="102">
        <f>' 12 corridas ER'!B106</f>
        <v>14.32</v>
      </c>
      <c r="S21" s="102">
        <f>' 12 corridas ER'!C106</f>
        <v>14.42</v>
      </c>
      <c r="T21" s="94"/>
      <c r="U21" s="101">
        <f>' 12 corridas ER'!A127</f>
        <v>0.60138888888887498</v>
      </c>
      <c r="V21" s="102">
        <f>' 12 corridas ER'!B127</f>
        <v>14.47</v>
      </c>
      <c r="W21" s="102">
        <f>' 12 corridas ER'!C127</f>
        <v>14.61</v>
      </c>
      <c r="X21" s="94"/>
      <c r="Y21" s="101">
        <f>' 12 corridas ER'!A148</f>
        <v>43053.638194444444</v>
      </c>
      <c r="Z21" s="102">
        <f>' 12 corridas ER'!B148</f>
        <v>14.21</v>
      </c>
      <c r="AA21" s="102">
        <f>' 12 corridas ER'!C148</f>
        <v>14.24</v>
      </c>
      <c r="AB21" s="103"/>
      <c r="AC21" s="104">
        <f>' 12 corridas ER'!A169</f>
        <v>43053.652777777774</v>
      </c>
      <c r="AD21" s="105">
        <f>' 12 corridas ER'!B169</f>
        <v>14.54</v>
      </c>
      <c r="AE21" s="105">
        <f>' 12 corridas ER'!C169</f>
        <v>14.71</v>
      </c>
      <c r="AF21" s="103"/>
      <c r="AG21" s="104">
        <f>' 12 corridas ER'!A190</f>
        <v>43053.667361111111</v>
      </c>
      <c r="AH21" s="105">
        <f>' 12 corridas ER'!B190</f>
        <v>14.71</v>
      </c>
      <c r="AI21" s="105">
        <f>' 12 corridas ER'!C190</f>
        <v>14.81</v>
      </c>
      <c r="AJ21" s="103"/>
      <c r="AK21" s="104">
        <f>' 12 corridas ER'!A211</f>
        <v>43053.681944444441</v>
      </c>
      <c r="AL21" s="105">
        <f>' 12 corridas ER'!B211</f>
        <v>14.39</v>
      </c>
      <c r="AM21" s="105">
        <f>' 12 corridas ER'!C211</f>
        <v>14.42</v>
      </c>
      <c r="AN21" s="103"/>
      <c r="AO21" s="104">
        <f>' 12 corridas ER'!A232</f>
        <v>43053.696527777778</v>
      </c>
      <c r="AP21" s="105">
        <f>' 12 corridas ER'!B232</f>
        <v>14.69</v>
      </c>
      <c r="AQ21" s="105">
        <f>' 12 corridas ER'!C232</f>
        <v>14.72</v>
      </c>
      <c r="AR21" s="103"/>
      <c r="AS21" s="104">
        <f>' 12 corridas ER'!A253</f>
        <v>43053.711111111108</v>
      </c>
      <c r="AT21" s="105">
        <f>' 12 corridas ER'!B253</f>
        <v>14.94</v>
      </c>
      <c r="AU21" s="105">
        <f>' 12 corridas ER'!C253</f>
        <v>14.97</v>
      </c>
    </row>
    <row r="22" spans="1:47" x14ac:dyDescent="0.25">
      <c r="A22" s="98">
        <f>' 12 corridas ER'!A23</f>
        <v>0.52916666666666501</v>
      </c>
      <c r="B22" s="99">
        <f>' 12 corridas ER'!B23</f>
        <v>13.94</v>
      </c>
      <c r="C22" s="100">
        <f>' 12 corridas ER'!C23</f>
        <v>13.83</v>
      </c>
      <c r="D22" s="97"/>
      <c r="E22" s="98">
        <f>' 12 corridas ER'!A44</f>
        <v>0.54374999999999596</v>
      </c>
      <c r="F22" s="99">
        <f>' 12 corridas ER'!B44</f>
        <v>14.08</v>
      </c>
      <c r="G22" s="100">
        <f>' 12 corridas ER'!C44</f>
        <v>14.02</v>
      </c>
      <c r="H22" s="94"/>
      <c r="I22" s="101">
        <f>' 12 corridas ER'!A65</f>
        <v>0.55833333333332702</v>
      </c>
      <c r="J22" s="102">
        <f>' 12 corridas ER'!B65</f>
        <v>14.57</v>
      </c>
      <c r="K22" s="102">
        <f>' 12 corridas ER'!C65</f>
        <v>14.42</v>
      </c>
      <c r="L22" s="94"/>
      <c r="M22" s="101">
        <f>' 12 corridas ER'!A86</f>
        <v>0.57291666666665797</v>
      </c>
      <c r="N22" s="102">
        <f>' 12 corridas ER'!B86</f>
        <v>14.97</v>
      </c>
      <c r="O22" s="102">
        <f>' 12 corridas ER'!C86</f>
        <v>15</v>
      </c>
      <c r="P22" s="94"/>
      <c r="Q22" s="101">
        <f>' 12 corridas ER'!A107</f>
        <v>0.58749999999998803</v>
      </c>
      <c r="R22" s="102">
        <f>' 12 corridas ER'!B107</f>
        <v>14.32</v>
      </c>
      <c r="S22" s="102">
        <f>' 12 corridas ER'!C107</f>
        <v>14.42</v>
      </c>
      <c r="T22" s="94"/>
      <c r="U22" s="101">
        <f>' 12 corridas ER'!A128</f>
        <v>0.60208333333331898</v>
      </c>
      <c r="V22" s="102">
        <f>' 12 corridas ER'!B128</f>
        <v>14.5</v>
      </c>
      <c r="W22" s="102">
        <f>' 12 corridas ER'!C128</f>
        <v>14.62</v>
      </c>
      <c r="X22" s="94"/>
      <c r="Y22" s="101">
        <f>' 12 corridas ER'!A149</f>
        <v>43053.638888888891</v>
      </c>
      <c r="Z22" s="102">
        <f>' 12 corridas ER'!B149</f>
        <v>14.22</v>
      </c>
      <c r="AA22" s="102">
        <f>' 12 corridas ER'!C149</f>
        <v>14.38</v>
      </c>
      <c r="AB22" s="103"/>
      <c r="AC22" s="104">
        <f>' 12 corridas ER'!A170</f>
        <v>43053.65347222222</v>
      </c>
      <c r="AD22" s="105">
        <f>' 12 corridas ER'!B170</f>
        <v>14.63</v>
      </c>
      <c r="AE22" s="105">
        <f>' 12 corridas ER'!C170</f>
        <v>14.61</v>
      </c>
      <c r="AF22" s="103"/>
      <c r="AG22" s="104">
        <f>' 12 corridas ER'!A191</f>
        <v>43053.668055555558</v>
      </c>
      <c r="AH22" s="105">
        <f>' 12 corridas ER'!B191</f>
        <v>14.7</v>
      </c>
      <c r="AI22" s="105">
        <f>' 12 corridas ER'!C191</f>
        <v>14.77</v>
      </c>
      <c r="AJ22" s="103"/>
      <c r="AK22" s="104">
        <f>' 12 corridas ER'!A212</f>
        <v>43053.682638888888</v>
      </c>
      <c r="AL22" s="105">
        <f>' 12 corridas ER'!B212</f>
        <v>14.35</v>
      </c>
      <c r="AM22" s="105">
        <f>' 12 corridas ER'!C212</f>
        <v>14.49</v>
      </c>
      <c r="AN22" s="103"/>
      <c r="AO22" s="104">
        <f>' 12 corridas ER'!A233</f>
        <v>43053.697222222225</v>
      </c>
      <c r="AP22" s="105">
        <f>' 12 corridas ER'!B233</f>
        <v>14.67</v>
      </c>
      <c r="AQ22" s="105">
        <f>' 12 corridas ER'!C233</f>
        <v>14.76</v>
      </c>
      <c r="AR22" s="103"/>
      <c r="AS22" s="104">
        <f>' 12 corridas ER'!A254</f>
        <v>43053.711805555555</v>
      </c>
      <c r="AT22" s="105">
        <f>' 12 corridas ER'!B254</f>
        <v>14.88</v>
      </c>
      <c r="AU22" s="105">
        <f>' 12 corridas ER'!C254</f>
        <v>14.96</v>
      </c>
    </row>
    <row r="23" spans="1:47" x14ac:dyDescent="0.25">
      <c r="A23" s="98">
        <f>' 12 corridas ER'!A24</f>
        <v>0.52986111111110901</v>
      </c>
      <c r="B23" s="99">
        <f>' 12 corridas ER'!B24</f>
        <v>13.93</v>
      </c>
      <c r="C23" s="100">
        <f>' 12 corridas ER'!C24</f>
        <v>13.89</v>
      </c>
      <c r="D23" s="97"/>
      <c r="E23" s="98">
        <f>' 12 corridas ER'!A45</f>
        <v>0.54444444444443996</v>
      </c>
      <c r="F23" s="99">
        <f>' 12 corridas ER'!B45</f>
        <v>14.06</v>
      </c>
      <c r="G23" s="100">
        <f>' 12 corridas ER'!C45</f>
        <v>14.02</v>
      </c>
      <c r="H23" s="94"/>
      <c r="I23" s="101">
        <f>' 12 corridas ER'!A66</f>
        <v>0.55902777777777102</v>
      </c>
      <c r="J23" s="102">
        <f>' 12 corridas ER'!B66</f>
        <v>14.45</v>
      </c>
      <c r="K23" s="102">
        <f>' 12 corridas ER'!C66</f>
        <v>14.39</v>
      </c>
      <c r="L23" s="94"/>
      <c r="M23" s="101">
        <f>' 12 corridas ER'!A87</f>
        <v>0.57361111111110197</v>
      </c>
      <c r="N23" s="102">
        <f>' 12 corridas ER'!B87</f>
        <v>14.91</v>
      </c>
      <c r="O23" s="102">
        <f>' 12 corridas ER'!C87</f>
        <v>15.01</v>
      </c>
      <c r="P23" s="94"/>
      <c r="Q23" s="101">
        <f>' 12 corridas ER'!A108</f>
        <v>0.58819444444443303</v>
      </c>
      <c r="R23" s="102">
        <f>' 12 corridas ER'!B108</f>
        <v>14.33</v>
      </c>
      <c r="S23" s="102">
        <f>' 12 corridas ER'!C108</f>
        <v>14.42</v>
      </c>
      <c r="T23" s="94"/>
      <c r="U23" s="101">
        <f>' 12 corridas ER'!A129</f>
        <v>0.60277777777776398</v>
      </c>
      <c r="V23" s="102">
        <f>' 12 corridas ER'!B129</f>
        <v>14.51</v>
      </c>
      <c r="W23" s="102">
        <f>' 12 corridas ER'!C129</f>
        <v>14.62</v>
      </c>
      <c r="X23" s="94"/>
      <c r="Y23" s="101">
        <f>' 12 corridas ER'!A150</f>
        <v>43053.63958333333</v>
      </c>
      <c r="Z23" s="102">
        <f>' 12 corridas ER'!B150</f>
        <v>14.32</v>
      </c>
      <c r="AA23" s="102">
        <f>' 12 corridas ER'!C150</f>
        <v>14.37</v>
      </c>
      <c r="AB23" s="103"/>
      <c r="AC23" s="104">
        <f>' 12 corridas ER'!A171</f>
        <v>43053.654166666667</v>
      </c>
      <c r="AD23" s="105">
        <f>' 12 corridas ER'!B171</f>
        <v>14.55</v>
      </c>
      <c r="AE23" s="105">
        <f>' 12 corridas ER'!C171</f>
        <v>14.59</v>
      </c>
      <c r="AF23" s="103"/>
      <c r="AG23" s="104">
        <f>' 12 corridas ER'!A192</f>
        <v>43053.668749999997</v>
      </c>
      <c r="AH23" s="105">
        <f>' 12 corridas ER'!B192</f>
        <v>14.7</v>
      </c>
      <c r="AI23" s="105">
        <f>' 12 corridas ER'!C192</f>
        <v>14.71</v>
      </c>
      <c r="AJ23" s="103"/>
      <c r="AK23" s="104">
        <f>' 12 corridas ER'!A213</f>
        <v>43053.683333333334</v>
      </c>
      <c r="AL23" s="105">
        <f>' 12 corridas ER'!B213</f>
        <v>14.42</v>
      </c>
      <c r="AM23" s="105">
        <f>' 12 corridas ER'!C213</f>
        <v>14.54</v>
      </c>
      <c r="AN23" s="103"/>
      <c r="AO23" s="104">
        <f>' 12 corridas ER'!A234</f>
        <v>43053.697916666664</v>
      </c>
      <c r="AP23" s="105">
        <f>' 12 corridas ER'!B234</f>
        <v>14.67</v>
      </c>
      <c r="AQ23" s="105">
        <f>' 12 corridas ER'!C234</f>
        <v>14.76</v>
      </c>
      <c r="AR23" s="103"/>
      <c r="AS23" s="104">
        <f>' 12 corridas ER'!A255</f>
        <v>43053.712500000001</v>
      </c>
      <c r="AT23" s="105">
        <f>' 12 corridas ER'!B255</f>
        <v>14.85</v>
      </c>
      <c r="AU23" s="105">
        <f>' 12 corridas ER'!C255</f>
        <v>14.89</v>
      </c>
    </row>
    <row r="24" spans="1:47" x14ac:dyDescent="0.25">
      <c r="A24" s="106"/>
      <c r="B24" s="106"/>
      <c r="C24" s="106"/>
      <c r="D24" s="106"/>
      <c r="E24" s="106"/>
      <c r="F24" s="106"/>
      <c r="G24" s="106"/>
    </row>
    <row r="25" spans="1:47" x14ac:dyDescent="0.25">
      <c r="A25" s="106"/>
      <c r="B25" s="106"/>
      <c r="C25" s="106"/>
      <c r="D25" s="106"/>
      <c r="E25" s="106"/>
      <c r="F25" s="106"/>
      <c r="G25" s="106"/>
    </row>
    <row r="26" spans="1:47" x14ac:dyDescent="0.25">
      <c r="A26" s="106"/>
      <c r="B26" s="106"/>
      <c r="C26" s="106"/>
      <c r="D26" s="106"/>
      <c r="E26" s="106"/>
      <c r="F26" s="106"/>
      <c r="G26" s="106"/>
    </row>
    <row r="27" spans="1:47" x14ac:dyDescent="0.25">
      <c r="A27" s="106"/>
      <c r="B27" s="106"/>
      <c r="C27" s="106"/>
      <c r="D27" s="106"/>
      <c r="E27" s="106"/>
      <c r="F27" s="106"/>
      <c r="G27" s="106"/>
    </row>
    <row r="28" spans="1:47" x14ac:dyDescent="0.25">
      <c r="A28" s="106"/>
      <c r="B28" s="106"/>
      <c r="C28" s="106"/>
      <c r="D28" s="106"/>
      <c r="E28" s="106"/>
      <c r="F28" s="106"/>
      <c r="G28" s="106"/>
    </row>
    <row r="29" spans="1:47" x14ac:dyDescent="0.25">
      <c r="A29" s="106"/>
      <c r="B29" s="106"/>
      <c r="C29" s="106"/>
      <c r="D29" s="106"/>
      <c r="E29" s="106"/>
      <c r="F29" s="106"/>
      <c r="G29" s="106"/>
    </row>
    <row r="30" spans="1:47" x14ac:dyDescent="0.25">
      <c r="A30" s="106"/>
      <c r="B30" s="106"/>
      <c r="C30" s="106"/>
      <c r="D30" s="106"/>
      <c r="E30" s="106"/>
      <c r="F30" s="106"/>
      <c r="G30" s="106"/>
    </row>
    <row r="31" spans="1:47" x14ac:dyDescent="0.25">
      <c r="A31" s="106"/>
      <c r="B31" s="106"/>
      <c r="C31" s="106"/>
      <c r="D31" s="106"/>
      <c r="E31" s="106"/>
      <c r="F31" s="106"/>
      <c r="G31" s="106"/>
    </row>
    <row r="32" spans="1:47" x14ac:dyDescent="0.25">
      <c r="A32" s="106"/>
      <c r="B32" s="106"/>
      <c r="C32" s="106"/>
      <c r="D32" s="106"/>
      <c r="E32" s="106"/>
      <c r="F32" s="106"/>
      <c r="G32" s="106"/>
    </row>
    <row r="38" spans="43:46" ht="15" thickBot="1" x14ac:dyDescent="0.3">
      <c r="AQ38" s="95">
        <v>4000</v>
      </c>
    </row>
    <row r="39" spans="43:46" ht="15" thickBot="1" x14ac:dyDescent="0.3">
      <c r="AS39" s="107">
        <v>2169</v>
      </c>
      <c r="AT39" s="108">
        <f>AS39*100/AQ38</f>
        <v>54.225000000000001</v>
      </c>
    </row>
    <row r="40" spans="43:46" ht="15" thickBot="1" x14ac:dyDescent="0.3">
      <c r="AS40" s="109">
        <v>3475</v>
      </c>
      <c r="AT40" s="108">
        <f>AS40*100/AQ38</f>
        <v>86.875</v>
      </c>
    </row>
    <row r="41" spans="43:46" x14ac:dyDescent="0.25">
      <c r="AS41" s="110"/>
      <c r="AT41" s="110"/>
    </row>
  </sheetData>
  <mergeCells count="12">
    <mergeCell ref="AS1:AU1"/>
    <mergeCell ref="A1:C1"/>
    <mergeCell ref="E1:G1"/>
    <mergeCell ref="I1:K1"/>
    <mergeCell ref="M1:O1"/>
    <mergeCell ref="Q1:S1"/>
    <mergeCell ref="U1:W1"/>
    <mergeCell ref="Y1:AA1"/>
    <mergeCell ref="AC1:AE1"/>
    <mergeCell ref="AG1:AI1"/>
    <mergeCell ref="AK1:AM1"/>
    <mergeCell ref="AO1:AQ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779E3-1D96-40A6-B7EA-3DE9FAD7A3A9}">
  <dimension ref="A1:C271"/>
  <sheetViews>
    <sheetView topLeftCell="A2" zoomScaleNormal="100" workbookViewId="0">
      <selection activeCell="I20" sqref="I20"/>
    </sheetView>
  </sheetViews>
  <sheetFormatPr baseColWidth="10" defaultRowHeight="15" x14ac:dyDescent="0.25"/>
  <cols>
    <col min="1" max="1" width="11.42578125" style="77"/>
    <col min="2" max="2" width="13.140625" style="77" bestFit="1" customWidth="1"/>
    <col min="3" max="3" width="15.42578125" style="77" bestFit="1" customWidth="1"/>
  </cols>
  <sheetData>
    <row r="1" spans="1:3" ht="18" x14ac:dyDescent="0.35">
      <c r="A1" s="64" t="s">
        <v>87</v>
      </c>
      <c r="B1" s="64" t="s">
        <v>88</v>
      </c>
      <c r="C1" s="64" t="s">
        <v>89</v>
      </c>
    </row>
    <row r="2" spans="1:3" x14ac:dyDescent="0.25">
      <c r="A2" s="111">
        <f>' 12 corridas ER'!A4</f>
        <v>0.51597222222222217</v>
      </c>
      <c r="B2" s="162">
        <f>' 12 corridas ER'!B4</f>
        <v>13.73</v>
      </c>
      <c r="C2" s="162">
        <f>' 12 corridas ER'!C2</f>
        <v>13.63</v>
      </c>
    </row>
    <row r="3" spans="1:3" x14ac:dyDescent="0.25">
      <c r="A3" s="111">
        <f>' 12 corridas ER'!A5</f>
        <v>0.51666666666666672</v>
      </c>
      <c r="B3" s="162">
        <f>' 12 corridas ER'!B5</f>
        <v>13.72</v>
      </c>
      <c r="C3" s="162">
        <f>' 12 corridas ER'!C3</f>
        <v>13.63</v>
      </c>
    </row>
    <row r="4" spans="1:3" x14ac:dyDescent="0.25">
      <c r="A4" s="111">
        <f>' 12 corridas ER'!A6</f>
        <v>0.51736111111111105</v>
      </c>
      <c r="B4" s="162">
        <f>' 12 corridas ER'!B6</f>
        <v>13.73</v>
      </c>
      <c r="C4" s="162">
        <f>' 12 corridas ER'!C4</f>
        <v>13.63</v>
      </c>
    </row>
    <row r="5" spans="1:3" x14ac:dyDescent="0.25">
      <c r="A5" s="111">
        <f>' 12 corridas ER'!A7</f>
        <v>0.51805555555555505</v>
      </c>
      <c r="B5" s="162">
        <f>' 12 corridas ER'!B7</f>
        <v>13.74</v>
      </c>
      <c r="C5" s="162">
        <f>' 12 corridas ER'!C5</f>
        <v>13.63</v>
      </c>
    </row>
    <row r="6" spans="1:3" x14ac:dyDescent="0.25">
      <c r="A6" s="111">
        <f>' 12 corridas ER'!A8</f>
        <v>0.51875000000000004</v>
      </c>
      <c r="B6" s="162">
        <f>' 12 corridas ER'!B8</f>
        <v>13.74</v>
      </c>
      <c r="C6" s="162">
        <f>' 12 corridas ER'!C6</f>
        <v>13.63</v>
      </c>
    </row>
    <row r="7" spans="1:3" x14ac:dyDescent="0.25">
      <c r="A7" s="111">
        <f>' 12 corridas ER'!A9</f>
        <v>0.51944444444444404</v>
      </c>
      <c r="B7" s="162">
        <f>' 12 corridas ER'!B9</f>
        <v>13.8</v>
      </c>
      <c r="C7" s="162">
        <f>' 12 corridas ER'!C7</f>
        <v>13.63</v>
      </c>
    </row>
    <row r="8" spans="1:3" x14ac:dyDescent="0.25">
      <c r="A8" s="111">
        <f>' 12 corridas ER'!A10</f>
        <v>0.52013888888888804</v>
      </c>
      <c r="B8" s="162">
        <f>' 12 corridas ER'!B10</f>
        <v>13.82</v>
      </c>
      <c r="C8" s="162">
        <f>' 12 corridas ER'!C8</f>
        <v>13.7</v>
      </c>
    </row>
    <row r="9" spans="1:3" x14ac:dyDescent="0.25">
      <c r="A9" s="111">
        <f>' 12 corridas ER'!A11</f>
        <v>0.52083333333333304</v>
      </c>
      <c r="B9" s="162">
        <f>' 12 corridas ER'!B11</f>
        <v>13.81</v>
      </c>
      <c r="C9" s="162">
        <f>' 12 corridas ER'!C9</f>
        <v>13.73</v>
      </c>
    </row>
    <row r="10" spans="1:3" x14ac:dyDescent="0.25">
      <c r="A10" s="111">
        <f>' 12 corridas ER'!A12</f>
        <v>0.52152777777777704</v>
      </c>
      <c r="B10" s="162">
        <f>' 12 corridas ER'!B12</f>
        <v>13.81</v>
      </c>
      <c r="C10" s="162">
        <f>' 12 corridas ER'!C10</f>
        <v>13.73</v>
      </c>
    </row>
    <row r="11" spans="1:3" x14ac:dyDescent="0.25">
      <c r="A11" s="111">
        <f>' 12 corridas ER'!A13</f>
        <v>0.52222222222222103</v>
      </c>
      <c r="B11" s="162">
        <f>' 12 corridas ER'!B13</f>
        <v>13.83</v>
      </c>
      <c r="C11" s="162">
        <f>' 12 corridas ER'!C11</f>
        <v>13.73</v>
      </c>
    </row>
    <row r="12" spans="1:3" x14ac:dyDescent="0.25">
      <c r="A12" s="111">
        <f>' 12 corridas ER'!A14</f>
        <v>0.52291666666666603</v>
      </c>
      <c r="B12" s="162">
        <f>' 12 corridas ER'!B14</f>
        <v>13.85</v>
      </c>
      <c r="C12" s="162">
        <f>' 12 corridas ER'!C12</f>
        <v>13.73</v>
      </c>
    </row>
    <row r="13" spans="1:3" x14ac:dyDescent="0.25">
      <c r="A13" s="111">
        <f>' 12 corridas ER'!A15</f>
        <v>0.52361111111111003</v>
      </c>
      <c r="B13" s="162">
        <f>' 12 corridas ER'!B15</f>
        <v>13.83</v>
      </c>
      <c r="C13" s="162">
        <f>' 12 corridas ER'!C13</f>
        <v>13.73</v>
      </c>
    </row>
    <row r="14" spans="1:3" x14ac:dyDescent="0.25">
      <c r="A14" s="111">
        <f>' 12 corridas ER'!A16</f>
        <v>0.52430555555555403</v>
      </c>
      <c r="B14" s="162">
        <f>' 12 corridas ER'!B16</f>
        <v>13.86</v>
      </c>
      <c r="C14" s="162">
        <f>' 12 corridas ER'!C14</f>
        <v>13.73</v>
      </c>
    </row>
    <row r="15" spans="1:3" x14ac:dyDescent="0.25">
      <c r="A15" s="111">
        <f>' 12 corridas ER'!A17</f>
        <v>0.52499999999999902</v>
      </c>
      <c r="B15" s="162">
        <f>' 12 corridas ER'!B17</f>
        <v>13.87</v>
      </c>
      <c r="C15" s="162">
        <f>' 12 corridas ER'!C15</f>
        <v>13.73</v>
      </c>
    </row>
    <row r="16" spans="1:3" x14ac:dyDescent="0.25">
      <c r="A16" s="111">
        <f>' 12 corridas ER'!A18</f>
        <v>0.52569444444444302</v>
      </c>
      <c r="B16" s="162">
        <f>' 12 corridas ER'!B18</f>
        <v>13.87</v>
      </c>
      <c r="C16" s="162">
        <f>' 12 corridas ER'!C16</f>
        <v>13.74</v>
      </c>
    </row>
    <row r="17" spans="1:3" x14ac:dyDescent="0.25">
      <c r="A17" s="111">
        <f>' 12 corridas ER'!A19</f>
        <v>0.52638888888888702</v>
      </c>
      <c r="B17" s="162">
        <f>' 12 corridas ER'!B19</f>
        <v>13.92</v>
      </c>
      <c r="C17" s="162">
        <f>' 12 corridas ER'!C17</f>
        <v>13.75</v>
      </c>
    </row>
    <row r="18" spans="1:3" x14ac:dyDescent="0.25">
      <c r="A18" s="111">
        <f>' 12 corridas ER'!A20</f>
        <v>0.52708333333333202</v>
      </c>
      <c r="B18" s="162">
        <f>' 12 corridas ER'!B20</f>
        <v>13.94</v>
      </c>
      <c r="C18" s="162">
        <f>' 12 corridas ER'!C18</f>
        <v>13.83</v>
      </c>
    </row>
    <row r="19" spans="1:3" x14ac:dyDescent="0.25">
      <c r="A19" s="111">
        <f>' 12 corridas ER'!A21</f>
        <v>0.52777777777777601</v>
      </c>
      <c r="B19" s="162">
        <f>' 12 corridas ER'!B21</f>
        <v>13.92</v>
      </c>
      <c r="C19" s="162">
        <f>' 12 corridas ER'!C19</f>
        <v>13.83</v>
      </c>
    </row>
    <row r="20" spans="1:3" x14ac:dyDescent="0.25">
      <c r="A20" s="111">
        <f>' 12 corridas ER'!A22</f>
        <v>0.52847222222222001</v>
      </c>
      <c r="B20" s="162">
        <f>' 12 corridas ER'!B22</f>
        <v>13.93</v>
      </c>
      <c r="C20" s="162">
        <f>' 12 corridas ER'!C20</f>
        <v>13.83</v>
      </c>
    </row>
    <row r="21" spans="1:3" x14ac:dyDescent="0.25">
      <c r="A21" s="111">
        <f>' 12 corridas ER'!A23</f>
        <v>0.52916666666666501</v>
      </c>
      <c r="B21" s="162">
        <f>' 12 corridas ER'!B23</f>
        <v>13.94</v>
      </c>
      <c r="C21" s="162">
        <f>' 12 corridas ER'!C21</f>
        <v>13.83</v>
      </c>
    </row>
    <row r="22" spans="1:3" x14ac:dyDescent="0.25">
      <c r="A22" s="111">
        <f>' 12 corridas ER'!A24</f>
        <v>0.52986111111110901</v>
      </c>
      <c r="B22" s="162">
        <f>' 12 corridas ER'!B24</f>
        <v>13.93</v>
      </c>
      <c r="C22" s="162">
        <f>' 12 corridas ER'!C22</f>
        <v>13.83</v>
      </c>
    </row>
    <row r="23" spans="1:3" x14ac:dyDescent="0.25">
      <c r="A23" s="111">
        <f>' 12 corridas ER'!A25</f>
        <v>0.530555555555553</v>
      </c>
      <c r="B23" s="162">
        <f>' 12 corridas ER'!B25</f>
        <v>13.96</v>
      </c>
      <c r="C23" s="162">
        <f>' 12 corridas ER'!C23</f>
        <v>13.83</v>
      </c>
    </row>
    <row r="24" spans="1:3" x14ac:dyDescent="0.25">
      <c r="A24" s="111">
        <f>' 12 corridas ER'!A26</f>
        <v>0.531249999999998</v>
      </c>
      <c r="B24" s="162">
        <f>' 12 corridas ER'!B26</f>
        <v>13.97</v>
      </c>
      <c r="C24" s="162">
        <f>' 12 corridas ER'!C24</f>
        <v>13.89</v>
      </c>
    </row>
    <row r="25" spans="1:3" x14ac:dyDescent="0.25">
      <c r="A25" s="111">
        <f>' 12 corridas ER'!A27</f>
        <v>0.531944444444442</v>
      </c>
      <c r="B25" s="162">
        <f>' 12 corridas ER'!B27</f>
        <v>13.97</v>
      </c>
      <c r="C25" s="162">
        <f>' 12 corridas ER'!C25</f>
        <v>13.93</v>
      </c>
    </row>
    <row r="26" spans="1:3" x14ac:dyDescent="0.25">
      <c r="A26" s="111">
        <f>' 12 corridas ER'!A28</f>
        <v>0.532638888888886</v>
      </c>
      <c r="B26" s="162">
        <f>' 12 corridas ER'!B28</f>
        <v>14</v>
      </c>
      <c r="C26" s="162">
        <f>' 12 corridas ER'!C26</f>
        <v>13.88</v>
      </c>
    </row>
    <row r="27" spans="1:3" x14ac:dyDescent="0.25">
      <c r="A27" s="111">
        <f>' 12 corridas ER'!A29</f>
        <v>0.53333333333333099</v>
      </c>
      <c r="B27" s="162">
        <f>' 12 corridas ER'!B29</f>
        <v>14.01</v>
      </c>
      <c r="C27" s="162">
        <f>' 12 corridas ER'!C27</f>
        <v>13.93</v>
      </c>
    </row>
    <row r="28" spans="1:3" x14ac:dyDescent="0.25">
      <c r="A28" s="111">
        <f>' 12 corridas ER'!A30</f>
        <v>0.53402777777777499</v>
      </c>
      <c r="B28" s="162">
        <f>' 12 corridas ER'!B30</f>
        <v>14.02</v>
      </c>
      <c r="C28" s="162">
        <f>' 12 corridas ER'!C28</f>
        <v>13.93</v>
      </c>
    </row>
    <row r="29" spans="1:3" x14ac:dyDescent="0.25">
      <c r="A29" s="111">
        <f>' 12 corridas ER'!A31</f>
        <v>0.53472222222221899</v>
      </c>
      <c r="B29" s="162">
        <f>' 12 corridas ER'!B31</f>
        <v>14.04</v>
      </c>
      <c r="C29" s="162">
        <f>' 12 corridas ER'!C29</f>
        <v>13.93</v>
      </c>
    </row>
    <row r="30" spans="1:3" x14ac:dyDescent="0.25">
      <c r="A30" s="111">
        <f>' 12 corridas ER'!A32</f>
        <v>0.53541666666666399</v>
      </c>
      <c r="B30" s="162">
        <f>' 12 corridas ER'!B32</f>
        <v>14.02</v>
      </c>
      <c r="C30" s="162">
        <f>' 12 corridas ER'!C30</f>
        <v>13.97</v>
      </c>
    </row>
    <row r="31" spans="1:3" x14ac:dyDescent="0.25">
      <c r="A31" s="111">
        <f>' 12 corridas ER'!A33</f>
        <v>0.53611111111110799</v>
      </c>
      <c r="B31" s="162">
        <f>' 12 corridas ER'!B33</f>
        <v>14.03</v>
      </c>
      <c r="C31" s="162">
        <f>' 12 corridas ER'!C31</f>
        <v>13.93</v>
      </c>
    </row>
    <row r="32" spans="1:3" x14ac:dyDescent="0.25">
      <c r="A32" s="111">
        <f>' 12 corridas ER'!A34</f>
        <v>0.53680555555555198</v>
      </c>
      <c r="B32" s="162">
        <f>' 12 corridas ER'!B34</f>
        <v>14.04</v>
      </c>
      <c r="C32" s="162">
        <f>' 12 corridas ER'!C32</f>
        <v>13.93</v>
      </c>
    </row>
    <row r="33" spans="1:3" x14ac:dyDescent="0.25">
      <c r="A33" s="111">
        <f>' 12 corridas ER'!A35</f>
        <v>0.53749999999999698</v>
      </c>
      <c r="B33" s="162">
        <f>' 12 corridas ER'!B35</f>
        <v>14.03</v>
      </c>
      <c r="C33" s="162">
        <f>' 12 corridas ER'!C33</f>
        <v>14</v>
      </c>
    </row>
    <row r="34" spans="1:3" x14ac:dyDescent="0.25">
      <c r="A34" s="111">
        <f>' 12 corridas ER'!A36</f>
        <v>0.53819444444444098</v>
      </c>
      <c r="B34" s="162">
        <f>' 12 corridas ER'!B36</f>
        <v>14.04</v>
      </c>
      <c r="C34" s="162">
        <f>' 12 corridas ER'!C34</f>
        <v>14.02</v>
      </c>
    </row>
    <row r="35" spans="1:3" x14ac:dyDescent="0.25">
      <c r="A35" s="111">
        <f>' 12 corridas ER'!A37</f>
        <v>0.53888888888888498</v>
      </c>
      <c r="B35" s="162">
        <f>' 12 corridas ER'!B37</f>
        <v>14.07</v>
      </c>
      <c r="C35" s="162">
        <f>' 12 corridas ER'!C35</f>
        <v>14.03</v>
      </c>
    </row>
    <row r="36" spans="1:3" x14ac:dyDescent="0.25">
      <c r="A36" s="111">
        <f>' 12 corridas ER'!A38</f>
        <v>0.53958333333332997</v>
      </c>
      <c r="B36" s="162">
        <f>' 12 corridas ER'!B38</f>
        <v>14.08</v>
      </c>
      <c r="C36" s="162">
        <f>' 12 corridas ER'!C36</f>
        <v>14.03</v>
      </c>
    </row>
    <row r="37" spans="1:3" x14ac:dyDescent="0.25">
      <c r="A37" s="111">
        <f>' 12 corridas ER'!A39</f>
        <v>0.54027777777777397</v>
      </c>
      <c r="B37" s="162">
        <f>' 12 corridas ER'!B39</f>
        <v>14.09</v>
      </c>
      <c r="C37" s="162">
        <f>' 12 corridas ER'!C37</f>
        <v>14.02</v>
      </c>
    </row>
    <row r="38" spans="1:3" x14ac:dyDescent="0.25">
      <c r="A38" s="111">
        <f>' 12 corridas ER'!A40</f>
        <v>0.54097222222221797</v>
      </c>
      <c r="B38" s="162">
        <f>' 12 corridas ER'!B40</f>
        <v>14.13</v>
      </c>
      <c r="C38" s="162">
        <f>' 12 corridas ER'!C38</f>
        <v>14.03</v>
      </c>
    </row>
    <row r="39" spans="1:3" x14ac:dyDescent="0.25">
      <c r="A39" s="111">
        <f>' 12 corridas ER'!A41</f>
        <v>0.54166666666666297</v>
      </c>
      <c r="B39" s="162">
        <f>' 12 corridas ER'!B41</f>
        <v>14.11</v>
      </c>
      <c r="C39" s="162">
        <f>' 12 corridas ER'!C39</f>
        <v>14.11</v>
      </c>
    </row>
    <row r="40" spans="1:3" x14ac:dyDescent="0.25">
      <c r="A40" s="111">
        <f>' 12 corridas ER'!A42</f>
        <v>0.54236111111110696</v>
      </c>
      <c r="B40" s="162">
        <f>' 12 corridas ER'!B42</f>
        <v>14.07</v>
      </c>
      <c r="C40" s="162">
        <f>' 12 corridas ER'!C40</f>
        <v>14.08</v>
      </c>
    </row>
    <row r="41" spans="1:3" x14ac:dyDescent="0.25">
      <c r="A41" s="111">
        <f>' 12 corridas ER'!A43</f>
        <v>0.54305555555555096</v>
      </c>
      <c r="B41" s="162">
        <f>' 12 corridas ER'!B43</f>
        <v>14.08</v>
      </c>
      <c r="C41" s="162">
        <f>' 12 corridas ER'!C41</f>
        <v>14.03</v>
      </c>
    </row>
    <row r="42" spans="1:3" x14ac:dyDescent="0.25">
      <c r="A42" s="111">
        <f>' 12 corridas ER'!A44</f>
        <v>0.54374999999999596</v>
      </c>
      <c r="B42" s="162">
        <f>' 12 corridas ER'!B44</f>
        <v>14.08</v>
      </c>
      <c r="C42" s="162">
        <f>' 12 corridas ER'!C42</f>
        <v>14.03</v>
      </c>
    </row>
    <row r="43" spans="1:3" x14ac:dyDescent="0.25">
      <c r="A43" s="111">
        <f>' 12 corridas ER'!A45</f>
        <v>0.54444444444443996</v>
      </c>
      <c r="B43" s="162">
        <f>' 12 corridas ER'!B45</f>
        <v>14.06</v>
      </c>
      <c r="C43" s="162">
        <f>' 12 corridas ER'!C43</f>
        <v>14.03</v>
      </c>
    </row>
    <row r="44" spans="1:3" x14ac:dyDescent="0.25">
      <c r="A44" s="111">
        <f>' 12 corridas ER'!A46</f>
        <v>0.54513888888888395</v>
      </c>
      <c r="B44" s="162">
        <f>' 12 corridas ER'!B46</f>
        <v>14.07</v>
      </c>
      <c r="C44" s="162">
        <f>' 12 corridas ER'!C44</f>
        <v>14.02</v>
      </c>
    </row>
    <row r="45" spans="1:3" x14ac:dyDescent="0.25">
      <c r="A45" s="111">
        <f>' 12 corridas ER'!A47</f>
        <v>0.54583333333332895</v>
      </c>
      <c r="B45" s="162">
        <f>' 12 corridas ER'!B47</f>
        <v>14.05</v>
      </c>
      <c r="C45" s="162">
        <f>' 12 corridas ER'!C45</f>
        <v>14.02</v>
      </c>
    </row>
    <row r="46" spans="1:3" x14ac:dyDescent="0.25">
      <c r="A46" s="111">
        <f>' 12 corridas ER'!A48</f>
        <v>0.54652777777777295</v>
      </c>
      <c r="B46" s="162">
        <f>' 12 corridas ER'!B48</f>
        <v>14.03</v>
      </c>
      <c r="C46" s="162">
        <f>' 12 corridas ER'!C46</f>
        <v>14.02</v>
      </c>
    </row>
    <row r="47" spans="1:3" x14ac:dyDescent="0.25">
      <c r="A47" s="111">
        <f>' 12 corridas ER'!A49</f>
        <v>0.54722222222221695</v>
      </c>
      <c r="B47" s="162">
        <f>' 12 corridas ER'!B49</f>
        <v>14.06</v>
      </c>
      <c r="C47" s="162">
        <f>' 12 corridas ER'!C47</f>
        <v>13.95</v>
      </c>
    </row>
    <row r="48" spans="1:3" x14ac:dyDescent="0.25">
      <c r="A48" s="111">
        <f>' 12 corridas ER'!A50</f>
        <v>0.54791666666666194</v>
      </c>
      <c r="B48" s="162">
        <f>' 12 corridas ER'!B50</f>
        <v>14.11</v>
      </c>
      <c r="C48" s="162">
        <f>' 12 corridas ER'!C48</f>
        <v>14.02</v>
      </c>
    </row>
    <row r="49" spans="1:3" x14ac:dyDescent="0.25">
      <c r="A49" s="111">
        <f>' 12 corridas ER'!A51</f>
        <v>0.54861111111110605</v>
      </c>
      <c r="B49" s="162">
        <f>' 12 corridas ER'!B51</f>
        <v>14.11</v>
      </c>
      <c r="C49" s="162">
        <f>' 12 corridas ER'!C49</f>
        <v>14.02</v>
      </c>
    </row>
    <row r="50" spans="1:3" x14ac:dyDescent="0.25">
      <c r="A50" s="111">
        <f>' 12 corridas ER'!A52</f>
        <v>0.54930555555555005</v>
      </c>
      <c r="B50" s="162">
        <f>' 12 corridas ER'!B52</f>
        <v>14.1</v>
      </c>
      <c r="C50" s="162">
        <f>' 12 corridas ER'!C50</f>
        <v>14.02</v>
      </c>
    </row>
    <row r="51" spans="1:3" x14ac:dyDescent="0.25">
      <c r="A51" s="111">
        <f>' 12 corridas ER'!A53</f>
        <v>0.54999999999999505</v>
      </c>
      <c r="B51" s="162">
        <f>' 12 corridas ER'!B53</f>
        <v>14.11</v>
      </c>
      <c r="C51" s="162">
        <f>' 12 corridas ER'!C51</f>
        <v>14.03</v>
      </c>
    </row>
    <row r="52" spans="1:3" x14ac:dyDescent="0.25">
      <c r="A52" s="111">
        <f>' 12 corridas ER'!A54</f>
        <v>0.55069444444443905</v>
      </c>
      <c r="B52" s="162">
        <f>' 12 corridas ER'!B54</f>
        <v>14.1</v>
      </c>
      <c r="C52" s="162">
        <f>' 12 corridas ER'!C52</f>
        <v>14.03</v>
      </c>
    </row>
    <row r="53" spans="1:3" x14ac:dyDescent="0.25">
      <c r="A53" s="111">
        <f>' 12 corridas ER'!A55</f>
        <v>0.55138888888888304</v>
      </c>
      <c r="B53" s="162">
        <f>' 12 corridas ER'!B55</f>
        <v>14.12</v>
      </c>
      <c r="C53" s="162">
        <f>' 12 corridas ER'!C53</f>
        <v>14.02</v>
      </c>
    </row>
    <row r="54" spans="1:3" x14ac:dyDescent="0.25">
      <c r="A54" s="111">
        <f>' 12 corridas ER'!A56</f>
        <v>0.55208333333332804</v>
      </c>
      <c r="B54" s="162">
        <f>' 12 corridas ER'!B56</f>
        <v>14.12</v>
      </c>
      <c r="C54" s="162">
        <f>' 12 corridas ER'!C54</f>
        <v>14.03</v>
      </c>
    </row>
    <row r="55" spans="1:3" x14ac:dyDescent="0.25">
      <c r="A55" s="111">
        <f>' 12 corridas ER'!A57</f>
        <v>0.55277777777777204</v>
      </c>
      <c r="B55" s="162">
        <f>' 12 corridas ER'!B57</f>
        <v>14.14</v>
      </c>
      <c r="C55" s="162">
        <f>' 12 corridas ER'!C55</f>
        <v>14.03</v>
      </c>
    </row>
    <row r="56" spans="1:3" x14ac:dyDescent="0.25">
      <c r="A56" s="111">
        <f>' 12 corridas ER'!A58</f>
        <v>0.55347222222221604</v>
      </c>
      <c r="B56" s="162">
        <f>' 12 corridas ER'!B58</f>
        <v>14.16</v>
      </c>
      <c r="C56" s="162">
        <f>' 12 corridas ER'!C56</f>
        <v>14.04</v>
      </c>
    </row>
    <row r="57" spans="1:3" x14ac:dyDescent="0.25">
      <c r="A57" s="111">
        <f>' 12 corridas ER'!A59</f>
        <v>0.55416666666666103</v>
      </c>
      <c r="B57" s="162">
        <f>' 12 corridas ER'!B59</f>
        <v>14.17</v>
      </c>
      <c r="C57" s="162">
        <f>' 12 corridas ER'!C57</f>
        <v>14.12</v>
      </c>
    </row>
    <row r="58" spans="1:3" x14ac:dyDescent="0.25">
      <c r="A58" s="111">
        <f>' 12 corridas ER'!A60</f>
        <v>0.55486111111110503</v>
      </c>
      <c r="B58" s="162">
        <f>' 12 corridas ER'!B60</f>
        <v>14.32</v>
      </c>
      <c r="C58" s="162">
        <f>' 12 corridas ER'!C58</f>
        <v>14.09</v>
      </c>
    </row>
    <row r="59" spans="1:3" x14ac:dyDescent="0.25">
      <c r="A59" s="111">
        <f>' 12 corridas ER'!A61</f>
        <v>0.55555555555554903</v>
      </c>
      <c r="B59" s="162">
        <f>' 12 corridas ER'!B61</f>
        <v>14.46</v>
      </c>
      <c r="C59" s="162">
        <f>' 12 corridas ER'!C59</f>
        <v>14.27</v>
      </c>
    </row>
    <row r="60" spans="1:3" x14ac:dyDescent="0.25">
      <c r="A60" s="111">
        <f>' 12 corridas ER'!A62</f>
        <v>0.55624999999999403</v>
      </c>
      <c r="B60" s="162">
        <f>' 12 corridas ER'!B62</f>
        <v>14.55</v>
      </c>
      <c r="C60" s="162">
        <f>' 12 corridas ER'!C60</f>
        <v>14.42</v>
      </c>
    </row>
    <row r="61" spans="1:3" x14ac:dyDescent="0.25">
      <c r="A61" s="111">
        <f>' 12 corridas ER'!A63</f>
        <v>0.55694444444443802</v>
      </c>
      <c r="B61" s="162">
        <f>' 12 corridas ER'!B63</f>
        <v>14.51</v>
      </c>
      <c r="C61" s="162">
        <f>' 12 corridas ER'!C61</f>
        <v>14.52</v>
      </c>
    </row>
    <row r="62" spans="1:3" x14ac:dyDescent="0.25">
      <c r="A62" s="111">
        <f>' 12 corridas ER'!A64</f>
        <v>0.55763888888888202</v>
      </c>
      <c r="B62" s="162">
        <f>' 12 corridas ER'!B64</f>
        <v>14.56</v>
      </c>
      <c r="C62" s="162">
        <f>' 12 corridas ER'!C62</f>
        <v>14.46</v>
      </c>
    </row>
    <row r="63" spans="1:3" x14ac:dyDescent="0.25">
      <c r="A63" s="111">
        <f>' 12 corridas ER'!A65</f>
        <v>0.55833333333332702</v>
      </c>
      <c r="B63" s="162">
        <f>' 12 corridas ER'!B65</f>
        <v>14.57</v>
      </c>
      <c r="C63" s="162">
        <f>' 12 corridas ER'!C63</f>
        <v>14.55</v>
      </c>
    </row>
    <row r="64" spans="1:3" x14ac:dyDescent="0.25">
      <c r="A64" s="111">
        <f>' 12 corridas ER'!A66</f>
        <v>0.55902777777777102</v>
      </c>
      <c r="B64" s="162">
        <f>' 12 corridas ER'!B66</f>
        <v>14.45</v>
      </c>
      <c r="C64" s="162">
        <f>' 12 corridas ER'!C64</f>
        <v>14.55</v>
      </c>
    </row>
    <row r="65" spans="1:3" x14ac:dyDescent="0.25">
      <c r="A65" s="111">
        <f>' 12 corridas ER'!A67</f>
        <v>0.55972222222221502</v>
      </c>
      <c r="B65" s="162">
        <f>' 12 corridas ER'!B67</f>
        <v>14.4</v>
      </c>
      <c r="C65" s="162">
        <f>' 12 corridas ER'!C65</f>
        <v>14.42</v>
      </c>
    </row>
    <row r="66" spans="1:3" x14ac:dyDescent="0.25">
      <c r="A66" s="111">
        <f>' 12 corridas ER'!A68</f>
        <v>0.56041666666666001</v>
      </c>
      <c r="B66" s="162">
        <f>' 12 corridas ER'!B68</f>
        <v>14.32</v>
      </c>
      <c r="C66" s="162">
        <f>' 12 corridas ER'!C66</f>
        <v>14.39</v>
      </c>
    </row>
    <row r="67" spans="1:3" x14ac:dyDescent="0.25">
      <c r="A67" s="111">
        <f>' 12 corridas ER'!A69</f>
        <v>0.56111111111110401</v>
      </c>
      <c r="B67" s="162">
        <f>' 12 corridas ER'!B69</f>
        <v>14.28</v>
      </c>
      <c r="C67" s="162">
        <f>' 12 corridas ER'!C67</f>
        <v>14.32</v>
      </c>
    </row>
    <row r="68" spans="1:3" x14ac:dyDescent="0.25">
      <c r="A68" s="111">
        <f>' 12 corridas ER'!A70</f>
        <v>0.56180555555554801</v>
      </c>
      <c r="B68" s="162">
        <f>' 12 corridas ER'!B70</f>
        <v>14.33</v>
      </c>
      <c r="C68" s="162">
        <f>' 12 corridas ER'!C68</f>
        <v>14.24</v>
      </c>
    </row>
    <row r="69" spans="1:3" x14ac:dyDescent="0.25">
      <c r="A69" s="111">
        <f>' 12 corridas ER'!A71</f>
        <v>0.56249999999999301</v>
      </c>
      <c r="B69" s="162">
        <f>' 12 corridas ER'!B71</f>
        <v>14.36</v>
      </c>
      <c r="C69" s="162">
        <f>' 12 corridas ER'!C69</f>
        <v>14.33</v>
      </c>
    </row>
    <row r="70" spans="1:3" x14ac:dyDescent="0.25">
      <c r="A70" s="111">
        <f>' 12 corridas ER'!A72</f>
        <v>0.563194444444437</v>
      </c>
      <c r="B70" s="162">
        <f>' 12 corridas ER'!B72</f>
        <v>14.35</v>
      </c>
      <c r="C70" s="162">
        <f>' 12 corridas ER'!C70</f>
        <v>14.4</v>
      </c>
    </row>
    <row r="71" spans="1:3" x14ac:dyDescent="0.25">
      <c r="A71" s="111">
        <f>' 12 corridas ER'!A73</f>
        <v>0.563888888888881</v>
      </c>
      <c r="B71" s="162">
        <f>' 12 corridas ER'!B73</f>
        <v>14.4</v>
      </c>
      <c r="C71" s="162">
        <f>' 12 corridas ER'!C71</f>
        <v>14.33</v>
      </c>
    </row>
    <row r="72" spans="1:3" x14ac:dyDescent="0.25">
      <c r="A72" s="111">
        <f>' 12 corridas ER'!A74</f>
        <v>0.564583333333326</v>
      </c>
      <c r="B72" s="162">
        <f>' 12 corridas ER'!B74</f>
        <v>14.38</v>
      </c>
      <c r="C72" s="162">
        <f>' 12 corridas ER'!C72</f>
        <v>14.42</v>
      </c>
    </row>
    <row r="73" spans="1:3" x14ac:dyDescent="0.25">
      <c r="A73" s="111">
        <f>' 12 corridas ER'!A75</f>
        <v>0.56527777777777</v>
      </c>
      <c r="B73" s="162">
        <f>' 12 corridas ER'!B75</f>
        <v>14.35</v>
      </c>
      <c r="C73" s="162">
        <f>' 12 corridas ER'!C73</f>
        <v>14.42</v>
      </c>
    </row>
    <row r="74" spans="1:3" x14ac:dyDescent="0.25">
      <c r="A74" s="111">
        <f>' 12 corridas ER'!A76</f>
        <v>0.56597222222221399</v>
      </c>
      <c r="B74" s="162">
        <f>' 12 corridas ER'!B76</f>
        <v>14.41</v>
      </c>
      <c r="C74" s="162">
        <f>' 12 corridas ER'!C74</f>
        <v>14.35</v>
      </c>
    </row>
    <row r="75" spans="1:3" x14ac:dyDescent="0.25">
      <c r="A75" s="111">
        <f>' 12 corridas ER'!A77</f>
        <v>0.56666666666665899</v>
      </c>
      <c r="B75" s="162">
        <f>' 12 corridas ER'!B77</f>
        <v>14.48</v>
      </c>
      <c r="C75" s="162">
        <f>' 12 corridas ER'!C75</f>
        <v>14.47</v>
      </c>
    </row>
    <row r="76" spans="1:3" x14ac:dyDescent="0.25">
      <c r="A76" s="111">
        <f>' 12 corridas ER'!A78</f>
        <v>0.56736111111110299</v>
      </c>
      <c r="B76" s="162">
        <f>' 12 corridas ER'!B78</f>
        <v>14.57</v>
      </c>
      <c r="C76" s="162">
        <f>' 12 corridas ER'!C76</f>
        <v>14.54</v>
      </c>
    </row>
    <row r="77" spans="1:3" x14ac:dyDescent="0.25">
      <c r="A77" s="111">
        <f>' 12 corridas ER'!A79</f>
        <v>0.56805555555554699</v>
      </c>
      <c r="B77" s="162">
        <f>' 12 corridas ER'!B79</f>
        <v>14.65</v>
      </c>
      <c r="C77" s="162">
        <f>' 12 corridas ER'!C77</f>
        <v>14.62</v>
      </c>
    </row>
    <row r="78" spans="1:3" x14ac:dyDescent="0.25">
      <c r="A78" s="111">
        <f>' 12 corridas ER'!A80</f>
        <v>0.56874999999999198</v>
      </c>
      <c r="B78" s="162">
        <f>' 12 corridas ER'!B80</f>
        <v>14.78</v>
      </c>
      <c r="C78" s="162">
        <f>' 12 corridas ER'!C78</f>
        <v>14.73</v>
      </c>
    </row>
    <row r="79" spans="1:3" x14ac:dyDescent="0.25">
      <c r="A79" s="111">
        <f>' 12 corridas ER'!A81</f>
        <v>0.56944444444443598</v>
      </c>
      <c r="B79" s="162">
        <f>' 12 corridas ER'!B81</f>
        <v>14.76</v>
      </c>
      <c r="C79" s="162">
        <f>' 12 corridas ER'!C79</f>
        <v>14.87</v>
      </c>
    </row>
    <row r="80" spans="1:3" x14ac:dyDescent="0.25">
      <c r="A80" s="111">
        <f>' 12 corridas ER'!A82</f>
        <v>0.57013888888887998</v>
      </c>
      <c r="B80" s="162">
        <f>' 12 corridas ER'!B82</f>
        <v>14.69</v>
      </c>
      <c r="C80" s="162">
        <f>' 12 corridas ER'!C80</f>
        <v>14.85</v>
      </c>
    </row>
    <row r="81" spans="1:3" x14ac:dyDescent="0.25">
      <c r="A81" s="111">
        <f>' 12 corridas ER'!A83</f>
        <v>0.57083333333332498</v>
      </c>
      <c r="B81" s="162">
        <f>' 12 corridas ER'!B83</f>
        <v>14.75</v>
      </c>
      <c r="C81" s="162">
        <f>' 12 corridas ER'!C81</f>
        <v>14.78</v>
      </c>
    </row>
    <row r="82" spans="1:3" x14ac:dyDescent="0.25">
      <c r="A82" s="111">
        <f>' 12 corridas ER'!A84</f>
        <v>0.57152777777776897</v>
      </c>
      <c r="B82" s="162">
        <f>' 12 corridas ER'!B84</f>
        <v>14.81</v>
      </c>
      <c r="C82" s="162">
        <f>' 12 corridas ER'!C82</f>
        <v>14.85</v>
      </c>
    </row>
    <row r="83" spans="1:3" x14ac:dyDescent="0.25">
      <c r="A83" s="111">
        <f>' 12 corridas ER'!A85</f>
        <v>0.57222222222221297</v>
      </c>
      <c r="B83" s="162">
        <f>' 12 corridas ER'!B85</f>
        <v>14.92</v>
      </c>
      <c r="C83" s="162">
        <f>' 12 corridas ER'!C83</f>
        <v>14.91</v>
      </c>
    </row>
    <row r="84" spans="1:3" x14ac:dyDescent="0.25">
      <c r="A84" s="111">
        <f>' 12 corridas ER'!A86</f>
        <v>0.57291666666665797</v>
      </c>
      <c r="B84" s="162">
        <f>' 12 corridas ER'!B86</f>
        <v>14.97</v>
      </c>
      <c r="C84" s="162">
        <f>' 12 corridas ER'!C84</f>
        <v>15.05</v>
      </c>
    </row>
    <row r="85" spans="1:3" x14ac:dyDescent="0.25">
      <c r="A85" s="111">
        <f>' 12 corridas ER'!A87</f>
        <v>0.57361111111110197</v>
      </c>
      <c r="B85" s="162">
        <f>' 12 corridas ER'!B87</f>
        <v>14.91</v>
      </c>
      <c r="C85" s="162">
        <f>' 12 corridas ER'!C85</f>
        <v>15.07</v>
      </c>
    </row>
    <row r="86" spans="1:3" x14ac:dyDescent="0.25">
      <c r="A86" s="111">
        <f>' 12 corridas ER'!A88</f>
        <v>0.57430555555554597</v>
      </c>
      <c r="B86" s="162">
        <f>' 12 corridas ER'!B88</f>
        <v>14.9</v>
      </c>
      <c r="C86" s="162">
        <f>' 12 corridas ER'!C86</f>
        <v>15</v>
      </c>
    </row>
    <row r="87" spans="1:3" x14ac:dyDescent="0.25">
      <c r="A87" s="111">
        <f>' 12 corridas ER'!A89</f>
        <v>0.57499999999999096</v>
      </c>
      <c r="B87" s="162">
        <f>' 12 corridas ER'!B89</f>
        <v>14.86</v>
      </c>
      <c r="C87" s="162">
        <f>' 12 corridas ER'!C87</f>
        <v>15.01</v>
      </c>
    </row>
    <row r="88" spans="1:3" x14ac:dyDescent="0.25">
      <c r="A88" s="111">
        <f>' 12 corridas ER'!A90</f>
        <v>0.57569444444443496</v>
      </c>
      <c r="B88" s="162">
        <f>' 12 corridas ER'!B90</f>
        <v>14.73</v>
      </c>
      <c r="C88" s="162">
        <f>' 12 corridas ER'!C88</f>
        <v>14.96</v>
      </c>
    </row>
    <row r="89" spans="1:3" x14ac:dyDescent="0.25">
      <c r="A89" s="111">
        <f>' 12 corridas ER'!A91</f>
        <v>0.57638888888887896</v>
      </c>
      <c r="B89" s="162">
        <f>' 12 corridas ER'!B91</f>
        <v>14.7</v>
      </c>
      <c r="C89" s="162">
        <f>' 12 corridas ER'!C89</f>
        <v>14.82</v>
      </c>
    </row>
    <row r="90" spans="1:3" x14ac:dyDescent="0.25">
      <c r="A90" s="111">
        <f>' 12 corridas ER'!A92</f>
        <v>0.57708333333332396</v>
      </c>
      <c r="B90" s="162">
        <f>' 12 corridas ER'!B92</f>
        <v>14.69</v>
      </c>
      <c r="C90" s="162">
        <f>' 12 corridas ER'!C90</f>
        <v>14.79</v>
      </c>
    </row>
    <row r="91" spans="1:3" x14ac:dyDescent="0.25">
      <c r="A91" s="111">
        <f>' 12 corridas ER'!A93</f>
        <v>0.57777777777776795</v>
      </c>
      <c r="B91" s="162">
        <f>' 12 corridas ER'!B93</f>
        <v>14.85</v>
      </c>
      <c r="C91" s="162">
        <f>' 12 corridas ER'!C91</f>
        <v>14.76</v>
      </c>
    </row>
    <row r="92" spans="1:3" x14ac:dyDescent="0.25">
      <c r="A92" s="111">
        <f>' 12 corridas ER'!A94</f>
        <v>0.57847222222221195</v>
      </c>
      <c r="B92" s="162">
        <f>' 12 corridas ER'!B94</f>
        <v>14.92</v>
      </c>
      <c r="C92" s="162">
        <f>' 12 corridas ER'!C92</f>
        <v>14.97</v>
      </c>
    </row>
    <row r="93" spans="1:3" x14ac:dyDescent="0.25">
      <c r="A93" s="111">
        <f>' 12 corridas ER'!A95</f>
        <v>0.57916666666665695</v>
      </c>
      <c r="B93" s="162">
        <f>' 12 corridas ER'!B95</f>
        <v>14.92</v>
      </c>
      <c r="C93" s="162">
        <f>' 12 corridas ER'!C93</f>
        <v>15.01</v>
      </c>
    </row>
    <row r="94" spans="1:3" x14ac:dyDescent="0.25">
      <c r="A94" s="111">
        <f>' 12 corridas ER'!A96</f>
        <v>0.57986111111110095</v>
      </c>
      <c r="B94" s="162">
        <f>' 12 corridas ER'!B96</f>
        <v>14.9</v>
      </c>
      <c r="C94" s="162">
        <f>' 12 corridas ER'!C94</f>
        <v>15.01</v>
      </c>
    </row>
    <row r="95" spans="1:3" x14ac:dyDescent="0.25">
      <c r="A95" s="111">
        <f>' 12 corridas ER'!A97</f>
        <v>0.58055555555554506</v>
      </c>
      <c r="B95" s="162">
        <f>' 12 corridas ER'!B97</f>
        <v>14.83</v>
      </c>
      <c r="C95" s="162">
        <f>' 12 corridas ER'!C95</f>
        <v>14.99</v>
      </c>
    </row>
    <row r="96" spans="1:3" x14ac:dyDescent="0.25">
      <c r="A96" s="111">
        <f>' 12 corridas ER'!A98</f>
        <v>0.58124999999998905</v>
      </c>
      <c r="B96" s="162">
        <f>' 12 corridas ER'!B98</f>
        <v>14.75</v>
      </c>
      <c r="C96" s="162">
        <f>' 12 corridas ER'!C96</f>
        <v>14.91</v>
      </c>
    </row>
    <row r="97" spans="1:3" x14ac:dyDescent="0.25">
      <c r="A97" s="111">
        <f>' 12 corridas ER'!A99</f>
        <v>0.58194444444443405</v>
      </c>
      <c r="B97" s="162">
        <f>' 12 corridas ER'!B99</f>
        <v>14.82</v>
      </c>
      <c r="C97" s="162">
        <f>' 12 corridas ER'!C97</f>
        <v>14.83</v>
      </c>
    </row>
    <row r="98" spans="1:3" x14ac:dyDescent="0.25">
      <c r="A98" s="111">
        <f>' 12 corridas ER'!A100</f>
        <v>0.58263888888887805</v>
      </c>
      <c r="B98" s="162">
        <f>' 12 corridas ER'!B100</f>
        <v>14.85</v>
      </c>
      <c r="C98" s="162">
        <f>' 12 corridas ER'!C98</f>
        <v>14.91</v>
      </c>
    </row>
    <row r="99" spans="1:3" x14ac:dyDescent="0.25">
      <c r="A99" s="111">
        <f>' 12 corridas ER'!A101</f>
        <v>0.58333333333332205</v>
      </c>
      <c r="B99" s="162">
        <f>' 12 corridas ER'!B101</f>
        <v>14.82</v>
      </c>
      <c r="C99" s="162">
        <f>' 12 corridas ER'!C99</f>
        <v>14.94</v>
      </c>
    </row>
    <row r="100" spans="1:3" x14ac:dyDescent="0.25">
      <c r="A100" s="111">
        <f>' 12 corridas ER'!A102</f>
        <v>0.58402777777776704</v>
      </c>
      <c r="B100" s="162">
        <f>' 12 corridas ER'!B102</f>
        <v>14.56</v>
      </c>
      <c r="C100" s="162">
        <f>' 12 corridas ER'!C100</f>
        <v>14.91</v>
      </c>
    </row>
    <row r="101" spans="1:3" x14ac:dyDescent="0.25">
      <c r="A101" s="111">
        <f>' 12 corridas ER'!A103</f>
        <v>0.58472222222221104</v>
      </c>
      <c r="B101" s="162">
        <f>' 12 corridas ER'!B103</f>
        <v>14.46</v>
      </c>
      <c r="C101" s="162">
        <f>' 12 corridas ER'!C101</f>
        <v>14.63</v>
      </c>
    </row>
    <row r="102" spans="1:3" x14ac:dyDescent="0.25">
      <c r="A102" s="111">
        <f>' 12 corridas ER'!A104</f>
        <v>0.58541666666665504</v>
      </c>
      <c r="B102" s="162">
        <f>' 12 corridas ER'!B104</f>
        <v>14.38</v>
      </c>
      <c r="C102" s="162">
        <f>' 12 corridas ER'!C102</f>
        <v>14.52</v>
      </c>
    </row>
    <row r="103" spans="1:3" x14ac:dyDescent="0.25">
      <c r="A103" s="111">
        <f>' 12 corridas ER'!A105</f>
        <v>0.58611111111110004</v>
      </c>
      <c r="B103" s="162">
        <f>' 12 corridas ER'!B105</f>
        <v>14.33</v>
      </c>
      <c r="C103" s="162">
        <f>' 12 corridas ER'!C103</f>
        <v>14.45</v>
      </c>
    </row>
    <row r="104" spans="1:3" x14ac:dyDescent="0.25">
      <c r="A104" s="111">
        <f>' 12 corridas ER'!A106</f>
        <v>0.58680555555554403</v>
      </c>
      <c r="B104" s="162">
        <f>' 12 corridas ER'!B106</f>
        <v>14.32</v>
      </c>
      <c r="C104" s="162">
        <f>' 12 corridas ER'!C104</f>
        <v>14.42</v>
      </c>
    </row>
    <row r="105" spans="1:3" x14ac:dyDescent="0.25">
      <c r="A105" s="111">
        <f>' 12 corridas ER'!A107</f>
        <v>0.58749999999998803</v>
      </c>
      <c r="B105" s="162">
        <f>' 12 corridas ER'!B107</f>
        <v>14.32</v>
      </c>
      <c r="C105" s="162">
        <f>' 12 corridas ER'!C105</f>
        <v>14.42</v>
      </c>
    </row>
    <row r="106" spans="1:3" x14ac:dyDescent="0.25">
      <c r="A106" s="111">
        <f>' 12 corridas ER'!A108</f>
        <v>0.58819444444443303</v>
      </c>
      <c r="B106" s="162">
        <f>' 12 corridas ER'!B108</f>
        <v>14.33</v>
      </c>
      <c r="C106" s="162">
        <f>' 12 corridas ER'!C106</f>
        <v>14.42</v>
      </c>
    </row>
    <row r="107" spans="1:3" x14ac:dyDescent="0.25">
      <c r="A107" s="111">
        <f>' 12 corridas ER'!A109</f>
        <v>0.58888888888887703</v>
      </c>
      <c r="B107" s="162">
        <f>' 12 corridas ER'!B109</f>
        <v>14.32</v>
      </c>
      <c r="C107" s="162">
        <f>' 12 corridas ER'!C107</f>
        <v>14.42</v>
      </c>
    </row>
    <row r="108" spans="1:3" x14ac:dyDescent="0.25">
      <c r="A108" s="111">
        <f>' 12 corridas ER'!A110</f>
        <v>0.58958333333332202</v>
      </c>
      <c r="B108" s="162">
        <f>' 12 corridas ER'!B110</f>
        <v>14.4</v>
      </c>
      <c r="C108" s="162">
        <f>' 12 corridas ER'!C108</f>
        <v>14.42</v>
      </c>
    </row>
    <row r="109" spans="1:3" x14ac:dyDescent="0.25">
      <c r="A109" s="111">
        <f>' 12 corridas ER'!A111</f>
        <v>0.59027777777776602</v>
      </c>
      <c r="B109" s="162">
        <f>' 12 corridas ER'!B111</f>
        <v>14.46</v>
      </c>
      <c r="C109" s="162">
        <f>' 12 corridas ER'!C109</f>
        <v>14.51</v>
      </c>
    </row>
    <row r="110" spans="1:3" x14ac:dyDescent="0.25">
      <c r="A110" s="111">
        <f>' 12 corridas ER'!A112</f>
        <v>0.59097222222221002</v>
      </c>
      <c r="B110" s="162">
        <f>' 12 corridas ER'!B112</f>
        <v>14.42</v>
      </c>
      <c r="C110" s="162">
        <f>' 12 corridas ER'!C110</f>
        <v>14.56</v>
      </c>
    </row>
    <row r="111" spans="1:3" x14ac:dyDescent="0.25">
      <c r="A111" s="111">
        <f>' 12 corridas ER'!A113</f>
        <v>0.59166666666665402</v>
      </c>
      <c r="B111" s="162">
        <f>' 12 corridas ER'!B113</f>
        <v>14.38</v>
      </c>
      <c r="C111" s="162">
        <f>' 12 corridas ER'!C111</f>
        <v>14.52</v>
      </c>
    </row>
    <row r="112" spans="1:3" x14ac:dyDescent="0.25">
      <c r="A112" s="111">
        <f>' 12 corridas ER'!A114</f>
        <v>0.59236111111109901</v>
      </c>
      <c r="B112" s="162">
        <f>' 12 corridas ER'!B114</f>
        <v>14.33</v>
      </c>
      <c r="C112" s="162">
        <f>' 12 corridas ER'!C112</f>
        <v>14.48</v>
      </c>
    </row>
    <row r="113" spans="1:3" x14ac:dyDescent="0.25">
      <c r="A113" s="111">
        <f>' 12 corridas ER'!A115</f>
        <v>0.59305555555554301</v>
      </c>
      <c r="B113" s="162">
        <f>' 12 corridas ER'!B115</f>
        <v>14.36</v>
      </c>
      <c r="C113" s="162">
        <f>' 12 corridas ER'!C113</f>
        <v>14.42</v>
      </c>
    </row>
    <row r="114" spans="1:3" x14ac:dyDescent="0.25">
      <c r="A114" s="111">
        <f>' 12 corridas ER'!A116</f>
        <v>0.59374999999998701</v>
      </c>
      <c r="B114" s="162">
        <f>' 12 corridas ER'!B116</f>
        <v>14.41</v>
      </c>
      <c r="C114" s="162">
        <f>' 12 corridas ER'!C114</f>
        <v>14.47</v>
      </c>
    </row>
    <row r="115" spans="1:3" x14ac:dyDescent="0.25">
      <c r="A115" s="111">
        <f>' 12 corridas ER'!A117</f>
        <v>0.59444444444443201</v>
      </c>
      <c r="B115" s="162">
        <f>' 12 corridas ER'!B117</f>
        <v>14.36</v>
      </c>
      <c r="C115" s="162">
        <f>' 12 corridas ER'!C115</f>
        <v>14.52</v>
      </c>
    </row>
    <row r="116" spans="1:3" x14ac:dyDescent="0.25">
      <c r="A116" s="111">
        <f>' 12 corridas ER'!A118</f>
        <v>0.59513888888887601</v>
      </c>
      <c r="B116" s="162">
        <f>' 12 corridas ER'!B118</f>
        <v>14.35</v>
      </c>
      <c r="C116" s="162">
        <f>' 12 corridas ER'!C116</f>
        <v>14.45</v>
      </c>
    </row>
    <row r="117" spans="1:3" x14ac:dyDescent="0.25">
      <c r="A117" s="111">
        <f>' 12 corridas ER'!A119</f>
        <v>0.59583333333332</v>
      </c>
      <c r="B117" s="162">
        <f>' 12 corridas ER'!B119</f>
        <v>14.37</v>
      </c>
      <c r="C117" s="162">
        <f>' 12 corridas ER'!C117</f>
        <v>14.45</v>
      </c>
    </row>
    <row r="118" spans="1:3" x14ac:dyDescent="0.25">
      <c r="A118" s="111">
        <f>' 12 corridas ER'!A120</f>
        <v>0.596527777777765</v>
      </c>
      <c r="B118" s="162">
        <f>' 12 corridas ER'!B120</f>
        <v>14.38</v>
      </c>
      <c r="C118" s="162">
        <f>' 12 corridas ER'!C118</f>
        <v>14.52</v>
      </c>
    </row>
    <row r="119" spans="1:3" x14ac:dyDescent="0.25">
      <c r="A119" s="111">
        <f>' 12 corridas ER'!A121</f>
        <v>0.597222222222209</v>
      </c>
      <c r="B119" s="162">
        <f>' 12 corridas ER'!B121</f>
        <v>14.36</v>
      </c>
      <c r="C119" s="162">
        <f>' 12 corridas ER'!C119</f>
        <v>14.49</v>
      </c>
    </row>
    <row r="120" spans="1:3" x14ac:dyDescent="0.25">
      <c r="A120" s="111">
        <f>' 12 corridas ER'!A122</f>
        <v>0.597916666666653</v>
      </c>
      <c r="B120" s="162">
        <f>' 12 corridas ER'!B122</f>
        <v>14.39</v>
      </c>
      <c r="C120" s="162">
        <f>' 12 corridas ER'!C120</f>
        <v>14.48</v>
      </c>
    </row>
    <row r="121" spans="1:3" x14ac:dyDescent="0.25">
      <c r="A121" s="111">
        <f>' 12 corridas ER'!A123</f>
        <v>0.59861111111109799</v>
      </c>
      <c r="B121" s="162">
        <f>' 12 corridas ER'!B123</f>
        <v>14.45</v>
      </c>
      <c r="C121" s="162">
        <f>' 12 corridas ER'!C121</f>
        <v>14.51</v>
      </c>
    </row>
    <row r="122" spans="1:3" x14ac:dyDescent="0.25">
      <c r="A122" s="111">
        <f>' 12 corridas ER'!A124</f>
        <v>0.59930555555554199</v>
      </c>
      <c r="B122" s="162">
        <f>' 12 corridas ER'!B124</f>
        <v>14.52</v>
      </c>
      <c r="C122" s="162">
        <f>' 12 corridas ER'!C122</f>
        <v>14.57</v>
      </c>
    </row>
    <row r="123" spans="1:3" x14ac:dyDescent="0.25">
      <c r="A123" s="111">
        <f>' 12 corridas ER'!A125</f>
        <v>0.59999999999998599</v>
      </c>
      <c r="B123" s="162">
        <f>' 12 corridas ER'!B125</f>
        <v>14.49</v>
      </c>
      <c r="C123" s="162">
        <f>' 12 corridas ER'!C123</f>
        <v>14.61</v>
      </c>
    </row>
    <row r="124" spans="1:3" x14ac:dyDescent="0.25">
      <c r="A124" s="111">
        <f>' 12 corridas ER'!A126</f>
        <v>0.60069444444443099</v>
      </c>
      <c r="B124" s="162">
        <f>' 12 corridas ER'!B126</f>
        <v>14.5</v>
      </c>
      <c r="C124" s="162">
        <f>' 12 corridas ER'!C124</f>
        <v>14.61</v>
      </c>
    </row>
    <row r="125" spans="1:3" x14ac:dyDescent="0.25">
      <c r="A125" s="111">
        <f>' 12 corridas ER'!A127</f>
        <v>0.60138888888887498</v>
      </c>
      <c r="B125" s="162">
        <f>' 12 corridas ER'!B127</f>
        <v>14.47</v>
      </c>
      <c r="C125" s="162">
        <f>' 12 corridas ER'!C125</f>
        <v>14.61</v>
      </c>
    </row>
    <row r="126" spans="1:3" x14ac:dyDescent="0.25">
      <c r="A126" s="111">
        <f>' 12 corridas ER'!A128</f>
        <v>0.60208333333331898</v>
      </c>
      <c r="B126" s="162">
        <f>' 12 corridas ER'!B128</f>
        <v>14.5</v>
      </c>
      <c r="C126" s="162">
        <f>' 12 corridas ER'!C126</f>
        <v>14.61</v>
      </c>
    </row>
    <row r="127" spans="1:3" x14ac:dyDescent="0.25">
      <c r="A127" s="111">
        <f>' 12 corridas ER'!A129</f>
        <v>0.60277777777776398</v>
      </c>
      <c r="B127" s="162">
        <f>' 12 corridas ER'!B129</f>
        <v>14.51</v>
      </c>
      <c r="C127" s="162">
        <f>' 12 corridas ER'!C127</f>
        <v>14.61</v>
      </c>
    </row>
    <row r="128" spans="1:3" x14ac:dyDescent="0.25">
      <c r="A128" s="111">
        <f>' 12 corridas ER'!A130</f>
        <v>43053.625694444447</v>
      </c>
      <c r="B128" s="162">
        <f>' 12 corridas ER'!B130</f>
        <v>14.53</v>
      </c>
      <c r="C128" s="162">
        <f>' 12 corridas ER'!C128</f>
        <v>14.62</v>
      </c>
    </row>
    <row r="129" spans="1:3" x14ac:dyDescent="0.25">
      <c r="A129" s="111">
        <f>' 12 corridas ER'!A131</f>
        <v>43053.626388888886</v>
      </c>
      <c r="B129" s="162">
        <f>' 12 corridas ER'!B131</f>
        <v>14.47</v>
      </c>
      <c r="C129" s="162">
        <f>' 12 corridas ER'!C129</f>
        <v>14.62</v>
      </c>
    </row>
    <row r="130" spans="1:3" x14ac:dyDescent="0.25">
      <c r="A130" s="111">
        <f>' 12 corridas ER'!A132</f>
        <v>43053.627083333333</v>
      </c>
      <c r="B130" s="162">
        <f>' 12 corridas ER'!B132</f>
        <v>14.44</v>
      </c>
      <c r="C130" s="162">
        <f>' 12 corridas ER'!C130</f>
        <v>14.52</v>
      </c>
    </row>
    <row r="131" spans="1:3" x14ac:dyDescent="0.25">
      <c r="A131" s="111">
        <f>' 12 corridas ER'!A133</f>
        <v>43053.62777777778</v>
      </c>
      <c r="B131" s="162">
        <f>' 12 corridas ER'!B133</f>
        <v>14.44</v>
      </c>
      <c r="C131" s="162">
        <f>' 12 corridas ER'!C131</f>
        <v>14.47</v>
      </c>
    </row>
    <row r="132" spans="1:3" x14ac:dyDescent="0.25">
      <c r="A132" s="111">
        <f>' 12 corridas ER'!A134</f>
        <v>43053.628472222219</v>
      </c>
      <c r="B132" s="162">
        <f>' 12 corridas ER'!B134</f>
        <v>14.41</v>
      </c>
      <c r="C132" s="162">
        <f>' 12 corridas ER'!C132</f>
        <v>14.46</v>
      </c>
    </row>
    <row r="133" spans="1:3" x14ac:dyDescent="0.25">
      <c r="A133" s="111">
        <f>' 12 corridas ER'!A135</f>
        <v>43053.629166666666</v>
      </c>
      <c r="B133" s="162">
        <f>' 12 corridas ER'!B135</f>
        <v>14.43</v>
      </c>
      <c r="C133" s="162">
        <f>' 12 corridas ER'!C133</f>
        <v>14.42</v>
      </c>
    </row>
    <row r="134" spans="1:3" x14ac:dyDescent="0.25">
      <c r="A134" s="111">
        <f>' 12 corridas ER'!A136</f>
        <v>43053.629861111112</v>
      </c>
      <c r="B134" s="162">
        <f>' 12 corridas ER'!B136</f>
        <v>14.34</v>
      </c>
      <c r="C134" s="162">
        <f>' 12 corridas ER'!C134</f>
        <v>14.48</v>
      </c>
    </row>
    <row r="135" spans="1:3" x14ac:dyDescent="0.25">
      <c r="A135" s="111">
        <f>' 12 corridas ER'!A137</f>
        <v>43053.630555555552</v>
      </c>
      <c r="B135" s="162">
        <f>' 12 corridas ER'!B137</f>
        <v>14.09</v>
      </c>
      <c r="C135" s="162">
        <f>' 12 corridas ER'!C135</f>
        <v>14.34</v>
      </c>
    </row>
    <row r="136" spans="1:3" x14ac:dyDescent="0.25">
      <c r="A136" s="111">
        <f>' 12 corridas ER'!A138</f>
        <v>43053.631249999999</v>
      </c>
      <c r="B136" s="162">
        <f>' 12 corridas ER'!B138</f>
        <v>14.02</v>
      </c>
      <c r="C136" s="162">
        <f>' 12 corridas ER'!C136</f>
        <v>14.1</v>
      </c>
    </row>
    <row r="137" spans="1:3" x14ac:dyDescent="0.25">
      <c r="A137" s="111">
        <f>' 12 corridas ER'!A139</f>
        <v>43053.631944444445</v>
      </c>
      <c r="B137" s="162">
        <f>' 12 corridas ER'!B139</f>
        <v>14.03</v>
      </c>
      <c r="C137" s="162">
        <f>' 12 corridas ER'!C137</f>
        <v>14.03</v>
      </c>
    </row>
    <row r="138" spans="1:3" x14ac:dyDescent="0.25">
      <c r="A138" s="111">
        <f>' 12 corridas ER'!A140</f>
        <v>43053.632638888885</v>
      </c>
      <c r="B138" s="162">
        <f>' 12 corridas ER'!B140</f>
        <v>14.03</v>
      </c>
      <c r="C138" s="162">
        <f>' 12 corridas ER'!C138</f>
        <v>14.03</v>
      </c>
    </row>
    <row r="139" spans="1:3" x14ac:dyDescent="0.25">
      <c r="A139" s="111">
        <f>' 12 corridas ER'!A141</f>
        <v>43053.633333333331</v>
      </c>
      <c r="B139" s="162">
        <f>' 12 corridas ER'!B141</f>
        <v>14.03</v>
      </c>
      <c r="C139" s="162">
        <f>' 12 corridas ER'!C139</f>
        <v>14.03</v>
      </c>
    </row>
    <row r="140" spans="1:3" x14ac:dyDescent="0.25">
      <c r="A140" s="111">
        <f>' 12 corridas ER'!A142</f>
        <v>43053.634027777778</v>
      </c>
      <c r="B140" s="162">
        <f>' 12 corridas ER'!B142</f>
        <v>14.07</v>
      </c>
      <c r="C140" s="162">
        <f>' 12 corridas ER'!C140</f>
        <v>14.03</v>
      </c>
    </row>
    <row r="141" spans="1:3" x14ac:dyDescent="0.25">
      <c r="A141" s="111">
        <f>' 12 corridas ER'!A143</f>
        <v>43053.634722222225</v>
      </c>
      <c r="B141" s="162">
        <f>' 12 corridas ER'!B143</f>
        <v>14.07</v>
      </c>
      <c r="C141" s="162">
        <f>' 12 corridas ER'!C141</f>
        <v>14.11</v>
      </c>
    </row>
    <row r="142" spans="1:3" x14ac:dyDescent="0.25">
      <c r="A142" s="111">
        <f>' 12 corridas ER'!A144</f>
        <v>43053.635416666664</v>
      </c>
      <c r="B142" s="162">
        <f>' 12 corridas ER'!B144</f>
        <v>14.15</v>
      </c>
      <c r="C142" s="162">
        <f>' 12 corridas ER'!C142</f>
        <v>14.12</v>
      </c>
    </row>
    <row r="143" spans="1:3" x14ac:dyDescent="0.25">
      <c r="A143" s="111">
        <f>' 12 corridas ER'!A145</f>
        <v>43053.636111111111</v>
      </c>
      <c r="B143" s="162">
        <f>' 12 corridas ER'!B145</f>
        <v>14.29</v>
      </c>
      <c r="C143" s="162">
        <f>' 12 corridas ER'!C143</f>
        <v>14.18</v>
      </c>
    </row>
    <row r="144" spans="1:3" x14ac:dyDescent="0.25">
      <c r="A144" s="111">
        <f>' 12 corridas ER'!A146</f>
        <v>43053.636805555558</v>
      </c>
      <c r="B144" s="162">
        <f>' 12 corridas ER'!B146</f>
        <v>14.22</v>
      </c>
      <c r="C144" s="162">
        <f>' 12 corridas ER'!C144</f>
        <v>14.32</v>
      </c>
    </row>
    <row r="145" spans="1:3" x14ac:dyDescent="0.25">
      <c r="A145" s="111">
        <f>' 12 corridas ER'!A147</f>
        <v>43053.637499999997</v>
      </c>
      <c r="B145" s="162">
        <f>' 12 corridas ER'!B147</f>
        <v>14.19</v>
      </c>
      <c r="C145" s="162">
        <f>' 12 corridas ER'!C145</f>
        <v>14.25</v>
      </c>
    </row>
    <row r="146" spans="1:3" x14ac:dyDescent="0.25">
      <c r="A146" s="111">
        <f>' 12 corridas ER'!A148</f>
        <v>43053.638194444444</v>
      </c>
      <c r="B146" s="162">
        <f>' 12 corridas ER'!B148</f>
        <v>14.21</v>
      </c>
      <c r="C146" s="162">
        <f>' 12 corridas ER'!C146</f>
        <v>14.22</v>
      </c>
    </row>
    <row r="147" spans="1:3" x14ac:dyDescent="0.25">
      <c r="A147" s="111">
        <f>' 12 corridas ER'!A149</f>
        <v>43053.638888888891</v>
      </c>
      <c r="B147" s="162">
        <f>' 12 corridas ER'!B149</f>
        <v>14.22</v>
      </c>
      <c r="C147" s="162">
        <f>' 12 corridas ER'!C147</f>
        <v>14.22</v>
      </c>
    </row>
    <row r="148" spans="1:3" x14ac:dyDescent="0.25">
      <c r="A148" s="111">
        <f>' 12 corridas ER'!A150</f>
        <v>43053.63958333333</v>
      </c>
      <c r="B148" s="162">
        <f>' 12 corridas ER'!B150</f>
        <v>14.32</v>
      </c>
      <c r="C148" s="162">
        <f>' 12 corridas ER'!C148</f>
        <v>14.24</v>
      </c>
    </row>
    <row r="149" spans="1:3" x14ac:dyDescent="0.25">
      <c r="A149" s="111">
        <f>' 12 corridas ER'!A151</f>
        <v>43053.640277777777</v>
      </c>
      <c r="B149" s="162">
        <f>' 12 corridas ER'!B151</f>
        <v>14.32</v>
      </c>
      <c r="C149" s="162">
        <f>' 12 corridas ER'!C149</f>
        <v>14.38</v>
      </c>
    </row>
    <row r="150" spans="1:3" x14ac:dyDescent="0.25">
      <c r="A150" s="111">
        <f>' 12 corridas ER'!A152</f>
        <v>43053.640972222223</v>
      </c>
      <c r="B150" s="162">
        <f>' 12 corridas ER'!B152</f>
        <v>14.33</v>
      </c>
      <c r="C150" s="162">
        <f>' 12 corridas ER'!C150</f>
        <v>14.37</v>
      </c>
    </row>
    <row r="151" spans="1:3" x14ac:dyDescent="0.25">
      <c r="A151" s="111">
        <f>' 12 corridas ER'!A153</f>
        <v>43053.641666666663</v>
      </c>
      <c r="B151" s="162">
        <f>' 12 corridas ER'!B153</f>
        <v>14.32</v>
      </c>
      <c r="C151" s="162">
        <f>' 12 corridas ER'!C151</f>
        <v>14.42</v>
      </c>
    </row>
    <row r="152" spans="1:3" x14ac:dyDescent="0.25">
      <c r="A152" s="111">
        <f>' 12 corridas ER'!A154</f>
        <v>43053.642361111109</v>
      </c>
      <c r="B152" s="162">
        <f>' 12 corridas ER'!B154</f>
        <v>14.26</v>
      </c>
      <c r="C152" s="162">
        <f>' 12 corridas ER'!C152</f>
        <v>14.34</v>
      </c>
    </row>
    <row r="153" spans="1:3" x14ac:dyDescent="0.25">
      <c r="A153" s="111">
        <f>' 12 corridas ER'!A155</f>
        <v>43053.643055555556</v>
      </c>
      <c r="B153" s="162">
        <f>' 12 corridas ER'!B155</f>
        <v>14.21</v>
      </c>
      <c r="C153" s="162">
        <f>' 12 corridas ER'!C153</f>
        <v>14.32</v>
      </c>
    </row>
    <row r="154" spans="1:3" x14ac:dyDescent="0.25">
      <c r="A154" s="111">
        <f>' 12 corridas ER'!A156</f>
        <v>43053.643749999996</v>
      </c>
      <c r="B154" s="162">
        <f>' 12 corridas ER'!B156</f>
        <v>14.23</v>
      </c>
      <c r="C154" s="162">
        <f>' 12 corridas ER'!C154</f>
        <v>14.22</v>
      </c>
    </row>
    <row r="155" spans="1:3" x14ac:dyDescent="0.25">
      <c r="A155" s="111">
        <f>' 12 corridas ER'!A157</f>
        <v>43053.644444444442</v>
      </c>
      <c r="B155" s="162">
        <f>' 12 corridas ER'!B157</f>
        <v>14.23</v>
      </c>
      <c r="C155" s="162">
        <f>' 12 corridas ER'!C155</f>
        <v>14.22</v>
      </c>
    </row>
    <row r="156" spans="1:3" x14ac:dyDescent="0.25">
      <c r="A156" s="111">
        <f>' 12 corridas ER'!A158</f>
        <v>43053.645138888889</v>
      </c>
      <c r="B156" s="162">
        <f>' 12 corridas ER'!B158</f>
        <v>14.46</v>
      </c>
      <c r="C156" s="162">
        <f>' 12 corridas ER'!C156</f>
        <v>14.25</v>
      </c>
    </row>
    <row r="157" spans="1:3" x14ac:dyDescent="0.25">
      <c r="A157" s="111">
        <f>' 12 corridas ER'!A159</f>
        <v>43053.645833333336</v>
      </c>
      <c r="B157" s="162">
        <f>' 12 corridas ER'!B159</f>
        <v>14.8</v>
      </c>
      <c r="C157" s="162">
        <f>' 12 corridas ER'!C157</f>
        <v>14.51</v>
      </c>
    </row>
    <row r="158" spans="1:3" x14ac:dyDescent="0.25">
      <c r="A158" s="111">
        <f>' 12 corridas ER'!A160</f>
        <v>43053.646527777775</v>
      </c>
      <c r="B158" s="162">
        <f>' 12 corridas ER'!B160</f>
        <v>15.09</v>
      </c>
      <c r="C158" s="162">
        <f>' 12 corridas ER'!C158</f>
        <v>14.88</v>
      </c>
    </row>
    <row r="159" spans="1:3" x14ac:dyDescent="0.25">
      <c r="A159" s="111">
        <f>' 12 corridas ER'!A161</f>
        <v>43053.647222222222</v>
      </c>
      <c r="B159" s="162">
        <f>' 12 corridas ER'!B161</f>
        <v>14.84</v>
      </c>
      <c r="C159" s="162">
        <f>' 12 corridas ER'!C159</f>
        <v>15.16</v>
      </c>
    </row>
    <row r="160" spans="1:3" x14ac:dyDescent="0.25">
      <c r="A160" s="111">
        <f>' 12 corridas ER'!A162</f>
        <v>43053.647916666669</v>
      </c>
      <c r="B160" s="162">
        <f>' 12 corridas ER'!B162</f>
        <v>14.69</v>
      </c>
      <c r="C160" s="162">
        <f>' 12 corridas ER'!C160</f>
        <v>14.89</v>
      </c>
    </row>
    <row r="161" spans="1:3" x14ac:dyDescent="0.25">
      <c r="A161" s="111">
        <f>' 12 corridas ER'!A163</f>
        <v>43053.648611111108</v>
      </c>
      <c r="B161" s="162">
        <f>' 12 corridas ER'!B163</f>
        <v>14.61</v>
      </c>
      <c r="C161" s="162">
        <f>' 12 corridas ER'!C161</f>
        <v>14.75</v>
      </c>
    </row>
    <row r="162" spans="1:3" x14ac:dyDescent="0.25">
      <c r="A162" s="111">
        <f>' 12 corridas ER'!A164</f>
        <v>43053.649305555555</v>
      </c>
      <c r="B162" s="162">
        <f>' 12 corridas ER'!B164</f>
        <v>14.5</v>
      </c>
      <c r="C162" s="162">
        <f>' 12 corridas ER'!C162</f>
        <v>14.66</v>
      </c>
    </row>
    <row r="163" spans="1:3" x14ac:dyDescent="0.25">
      <c r="A163" s="111">
        <f>' 12 corridas ER'!A165</f>
        <v>43053.65</v>
      </c>
      <c r="B163" s="162">
        <f>' 12 corridas ER'!B165</f>
        <v>14.49</v>
      </c>
      <c r="C163" s="162">
        <f>' 12 corridas ER'!C163</f>
        <v>14.54</v>
      </c>
    </row>
    <row r="164" spans="1:3" x14ac:dyDescent="0.25">
      <c r="A164" s="111">
        <f>' 12 corridas ER'!A166</f>
        <v>43053.650694444441</v>
      </c>
      <c r="B164" s="162">
        <f>' 12 corridas ER'!B166</f>
        <v>14.46</v>
      </c>
      <c r="C164" s="162">
        <f>' 12 corridas ER'!C164</f>
        <v>14.52</v>
      </c>
    </row>
    <row r="165" spans="1:3" x14ac:dyDescent="0.25">
      <c r="A165" s="111">
        <f>' 12 corridas ER'!A167</f>
        <v>43053.651388888888</v>
      </c>
      <c r="B165" s="162">
        <f>' 12 corridas ER'!B167</f>
        <v>14.4</v>
      </c>
      <c r="C165" s="162">
        <f>' 12 corridas ER'!C165</f>
        <v>14.5</v>
      </c>
    </row>
    <row r="166" spans="1:3" x14ac:dyDescent="0.25">
      <c r="A166" s="111">
        <f>' 12 corridas ER'!A168</f>
        <v>43053.652083333334</v>
      </c>
      <c r="B166" s="162">
        <f>' 12 corridas ER'!B168</f>
        <v>14.42</v>
      </c>
      <c r="C166" s="162">
        <f>' 12 corridas ER'!C166</f>
        <v>14.42</v>
      </c>
    </row>
    <row r="167" spans="1:3" x14ac:dyDescent="0.25">
      <c r="A167" s="111">
        <f>' 12 corridas ER'!A169</f>
        <v>43053.652777777774</v>
      </c>
      <c r="B167" s="162">
        <f>' 12 corridas ER'!B169</f>
        <v>14.54</v>
      </c>
      <c r="C167" s="162">
        <f>' 12 corridas ER'!C167</f>
        <v>14.46</v>
      </c>
    </row>
    <row r="168" spans="1:3" x14ac:dyDescent="0.25">
      <c r="A168" s="111">
        <f>' 12 corridas ER'!A170</f>
        <v>43053.65347222222</v>
      </c>
      <c r="B168" s="162">
        <f>' 12 corridas ER'!B170</f>
        <v>14.63</v>
      </c>
      <c r="C168" s="162">
        <f>' 12 corridas ER'!C168</f>
        <v>14.6</v>
      </c>
    </row>
    <row r="169" spans="1:3" x14ac:dyDescent="0.25">
      <c r="A169" s="111">
        <f>' 12 corridas ER'!A171</f>
        <v>43053.654166666667</v>
      </c>
      <c r="B169" s="162">
        <f>' 12 corridas ER'!B171</f>
        <v>14.55</v>
      </c>
      <c r="C169" s="162">
        <f>' 12 corridas ER'!C169</f>
        <v>14.71</v>
      </c>
    </row>
    <row r="170" spans="1:3" x14ac:dyDescent="0.25">
      <c r="A170" s="111">
        <f>' 12 corridas ER'!A172</f>
        <v>43053.654861111107</v>
      </c>
      <c r="B170" s="162">
        <f>' 12 corridas ER'!B172</f>
        <v>14.53</v>
      </c>
      <c r="C170" s="162">
        <f>' 12 corridas ER'!C170</f>
        <v>14.61</v>
      </c>
    </row>
    <row r="171" spans="1:3" x14ac:dyDescent="0.25">
      <c r="A171" s="111">
        <f>' 12 corridas ER'!A173</f>
        <v>43053.655555555553</v>
      </c>
      <c r="B171" s="162">
        <f>' 12 corridas ER'!B173</f>
        <v>14.52</v>
      </c>
      <c r="C171" s="162">
        <f>' 12 corridas ER'!C171</f>
        <v>14.59</v>
      </c>
    </row>
    <row r="172" spans="1:3" x14ac:dyDescent="0.25">
      <c r="A172" s="111">
        <f>' 12 corridas ER'!A174</f>
        <v>43053.65625</v>
      </c>
      <c r="B172" s="162">
        <f>' 12 corridas ER'!B174</f>
        <v>14.49</v>
      </c>
      <c r="C172" s="162">
        <f>' 12 corridas ER'!C172</f>
        <v>14.58</v>
      </c>
    </row>
    <row r="173" spans="1:3" x14ac:dyDescent="0.25">
      <c r="A173" s="111">
        <f>' 12 corridas ER'!A175</f>
        <v>43053.656944444447</v>
      </c>
      <c r="B173" s="162">
        <f>' 12 corridas ER'!B175</f>
        <v>14.49</v>
      </c>
      <c r="C173" s="162">
        <f>' 12 corridas ER'!C173</f>
        <v>14.52</v>
      </c>
    </row>
    <row r="174" spans="1:3" x14ac:dyDescent="0.25">
      <c r="A174" s="111">
        <f>' 12 corridas ER'!A176</f>
        <v>43053.657638888886</v>
      </c>
      <c r="B174" s="162">
        <f>' 12 corridas ER'!B176</f>
        <v>14.47</v>
      </c>
      <c r="C174" s="162">
        <f>' 12 corridas ER'!C174</f>
        <v>14.53</v>
      </c>
    </row>
    <row r="175" spans="1:3" x14ac:dyDescent="0.25">
      <c r="A175" s="111">
        <f>' 12 corridas ER'!A177</f>
        <v>43053.658333333333</v>
      </c>
      <c r="B175" s="162">
        <f>' 12 corridas ER'!B177</f>
        <v>14.47</v>
      </c>
      <c r="C175" s="162">
        <f>' 12 corridas ER'!C175</f>
        <v>14.52</v>
      </c>
    </row>
    <row r="176" spans="1:3" x14ac:dyDescent="0.25">
      <c r="A176" s="111">
        <f>' 12 corridas ER'!A178</f>
        <v>43053.65902777778</v>
      </c>
      <c r="B176" s="162">
        <f>' 12 corridas ER'!B178</f>
        <v>14.44</v>
      </c>
      <c r="C176" s="162">
        <f>' 12 corridas ER'!C176</f>
        <v>14.52</v>
      </c>
    </row>
    <row r="177" spans="1:3" x14ac:dyDescent="0.25">
      <c r="A177" s="111">
        <f>' 12 corridas ER'!A179</f>
        <v>43053.659722222219</v>
      </c>
      <c r="B177" s="162">
        <f>' 12 corridas ER'!B179</f>
        <v>14.43</v>
      </c>
      <c r="C177" s="162">
        <f>' 12 corridas ER'!C177</f>
        <v>14.51</v>
      </c>
    </row>
    <row r="178" spans="1:3" x14ac:dyDescent="0.25">
      <c r="A178" s="111">
        <f>' 12 corridas ER'!A180</f>
        <v>43053.660416666666</v>
      </c>
      <c r="B178" s="162">
        <f>' 12 corridas ER'!B180</f>
        <v>14.47</v>
      </c>
      <c r="C178" s="162">
        <f>' 12 corridas ER'!C178</f>
        <v>14.49</v>
      </c>
    </row>
    <row r="179" spans="1:3" x14ac:dyDescent="0.25">
      <c r="A179" s="111">
        <f>' 12 corridas ER'!A181</f>
        <v>43053.661111111112</v>
      </c>
      <c r="B179" s="162">
        <f>' 12 corridas ER'!B181</f>
        <v>14.48</v>
      </c>
      <c r="C179" s="162">
        <f>' 12 corridas ER'!C179</f>
        <v>14.52</v>
      </c>
    </row>
    <row r="180" spans="1:3" x14ac:dyDescent="0.25">
      <c r="A180" s="111">
        <f>' 12 corridas ER'!A182</f>
        <v>43053.661805555552</v>
      </c>
      <c r="B180" s="162">
        <f>' 12 corridas ER'!B182</f>
        <v>14.53</v>
      </c>
      <c r="C180" s="162">
        <f>' 12 corridas ER'!C180</f>
        <v>14.52</v>
      </c>
    </row>
    <row r="181" spans="1:3" x14ac:dyDescent="0.25">
      <c r="A181" s="111">
        <f>' 12 corridas ER'!A183</f>
        <v>43053.662499999999</v>
      </c>
      <c r="B181" s="162">
        <f>' 12 corridas ER'!B183</f>
        <v>14.62</v>
      </c>
      <c r="C181" s="162">
        <f>' 12 corridas ER'!C181</f>
        <v>14.59</v>
      </c>
    </row>
    <row r="182" spans="1:3" x14ac:dyDescent="0.25">
      <c r="A182" s="111">
        <f>' 12 corridas ER'!A184</f>
        <v>43053.663194444445</v>
      </c>
      <c r="B182" s="162">
        <f>' 12 corridas ER'!B184</f>
        <v>14.65</v>
      </c>
      <c r="C182" s="162">
        <f>' 12 corridas ER'!C182</f>
        <v>14.71</v>
      </c>
    </row>
    <row r="183" spans="1:3" x14ac:dyDescent="0.25">
      <c r="A183" s="111">
        <f>' 12 corridas ER'!A185</f>
        <v>43053.663888888885</v>
      </c>
      <c r="B183" s="162">
        <f>' 12 corridas ER'!B185</f>
        <v>14.67</v>
      </c>
      <c r="C183" s="162">
        <f>' 12 corridas ER'!C183</f>
        <v>14.71</v>
      </c>
    </row>
    <row r="184" spans="1:3" x14ac:dyDescent="0.25">
      <c r="A184" s="111">
        <f>' 12 corridas ER'!A186</f>
        <v>43053.664583333331</v>
      </c>
      <c r="B184" s="162">
        <f>' 12 corridas ER'!B186</f>
        <v>14.69</v>
      </c>
      <c r="C184" s="162">
        <f>' 12 corridas ER'!C184</f>
        <v>14.71</v>
      </c>
    </row>
    <row r="185" spans="1:3" x14ac:dyDescent="0.25">
      <c r="A185" s="111">
        <f>' 12 corridas ER'!A187</f>
        <v>43053.665277777778</v>
      </c>
      <c r="B185" s="162">
        <f>' 12 corridas ER'!B187</f>
        <v>14.71</v>
      </c>
      <c r="C185" s="162">
        <f>' 12 corridas ER'!C185</f>
        <v>14.76</v>
      </c>
    </row>
    <row r="186" spans="1:3" x14ac:dyDescent="0.25">
      <c r="A186" s="111">
        <f>' 12 corridas ER'!A188</f>
        <v>43053.665972222225</v>
      </c>
      <c r="B186" s="162">
        <f>' 12 corridas ER'!B188</f>
        <v>14.68</v>
      </c>
      <c r="C186" s="162">
        <f>' 12 corridas ER'!C186</f>
        <v>14.8</v>
      </c>
    </row>
    <row r="187" spans="1:3" x14ac:dyDescent="0.25">
      <c r="A187" s="111">
        <f>' 12 corridas ER'!A189</f>
        <v>43053.666666666664</v>
      </c>
      <c r="B187" s="162">
        <f>' 12 corridas ER'!B189</f>
        <v>14.68</v>
      </c>
      <c r="C187" s="162">
        <f>' 12 corridas ER'!C187</f>
        <v>14.74</v>
      </c>
    </row>
    <row r="188" spans="1:3" x14ac:dyDescent="0.25">
      <c r="A188" s="111">
        <f>' 12 corridas ER'!A190</f>
        <v>43053.667361111111</v>
      </c>
      <c r="B188" s="162">
        <f>' 12 corridas ER'!B190</f>
        <v>14.71</v>
      </c>
      <c r="C188" s="162">
        <f>' 12 corridas ER'!C188</f>
        <v>14.72</v>
      </c>
    </row>
    <row r="189" spans="1:3" x14ac:dyDescent="0.25">
      <c r="A189" s="111">
        <f>' 12 corridas ER'!A191</f>
        <v>43053.668055555558</v>
      </c>
      <c r="B189" s="162">
        <f>' 12 corridas ER'!B191</f>
        <v>14.7</v>
      </c>
      <c r="C189" s="162">
        <f>' 12 corridas ER'!C189</f>
        <v>14.8</v>
      </c>
    </row>
    <row r="190" spans="1:3" x14ac:dyDescent="0.25">
      <c r="A190" s="111">
        <f>' 12 corridas ER'!A192</f>
        <v>43053.668749999997</v>
      </c>
      <c r="B190" s="162">
        <f>' 12 corridas ER'!B192</f>
        <v>14.7</v>
      </c>
      <c r="C190" s="162">
        <f>' 12 corridas ER'!C190</f>
        <v>14.81</v>
      </c>
    </row>
    <row r="191" spans="1:3" x14ac:dyDescent="0.25">
      <c r="A191" s="111">
        <f>' 12 corridas ER'!A193</f>
        <v>43053.669444444444</v>
      </c>
      <c r="B191" s="162">
        <f>' 12 corridas ER'!B193</f>
        <v>14.67</v>
      </c>
      <c r="C191" s="162">
        <f>' 12 corridas ER'!C191</f>
        <v>14.77</v>
      </c>
    </row>
    <row r="192" spans="1:3" x14ac:dyDescent="0.25">
      <c r="A192" s="111">
        <f>' 12 corridas ER'!A194</f>
        <v>43053.670138888891</v>
      </c>
      <c r="B192" s="162">
        <f>' 12 corridas ER'!B194</f>
        <v>14.67</v>
      </c>
      <c r="C192" s="162">
        <f>' 12 corridas ER'!C192</f>
        <v>14.71</v>
      </c>
    </row>
    <row r="193" spans="1:3" x14ac:dyDescent="0.25">
      <c r="A193" s="111">
        <f>' 12 corridas ER'!A195</f>
        <v>43053.67083333333</v>
      </c>
      <c r="B193" s="162">
        <f>' 12 corridas ER'!B195</f>
        <v>14.67</v>
      </c>
      <c r="C193" s="162">
        <f>' 12 corridas ER'!C193</f>
        <v>14.73</v>
      </c>
    </row>
    <row r="194" spans="1:3" x14ac:dyDescent="0.25">
      <c r="A194" s="111">
        <f>' 12 corridas ER'!A196</f>
        <v>43053.671527777777</v>
      </c>
      <c r="B194" s="162">
        <f>' 12 corridas ER'!B196</f>
        <v>14.64</v>
      </c>
      <c r="C194" s="162">
        <f>' 12 corridas ER'!C194</f>
        <v>14.72</v>
      </c>
    </row>
    <row r="195" spans="1:3" x14ac:dyDescent="0.25">
      <c r="A195" s="111">
        <f>' 12 corridas ER'!A197</f>
        <v>43053.672222222223</v>
      </c>
      <c r="B195" s="162">
        <f>' 12 corridas ER'!B197</f>
        <v>14.62</v>
      </c>
      <c r="C195" s="162">
        <f>' 12 corridas ER'!C195</f>
        <v>14.71</v>
      </c>
    </row>
    <row r="196" spans="1:3" x14ac:dyDescent="0.25">
      <c r="A196" s="111">
        <f>' 12 corridas ER'!A198</f>
        <v>43053.672916666663</v>
      </c>
      <c r="B196" s="162">
        <f>' 12 corridas ER'!B198</f>
        <v>14.6</v>
      </c>
      <c r="C196" s="162">
        <f>' 12 corridas ER'!C196</f>
        <v>14.71</v>
      </c>
    </row>
    <row r="197" spans="1:3" x14ac:dyDescent="0.25">
      <c r="A197" s="111">
        <f>' 12 corridas ER'!A199</f>
        <v>43053.673611111109</v>
      </c>
      <c r="B197" s="162">
        <f>' 12 corridas ER'!B199</f>
        <v>14.54</v>
      </c>
      <c r="C197" s="162">
        <f>' 12 corridas ER'!C197</f>
        <v>14.67</v>
      </c>
    </row>
    <row r="198" spans="1:3" x14ac:dyDescent="0.25">
      <c r="A198" s="111">
        <f>' 12 corridas ER'!A200</f>
        <v>43053.674305555556</v>
      </c>
      <c r="B198" s="162">
        <f>' 12 corridas ER'!B200</f>
        <v>14.53</v>
      </c>
      <c r="C198" s="162">
        <f>' 12 corridas ER'!C198</f>
        <v>14.62</v>
      </c>
    </row>
    <row r="199" spans="1:3" x14ac:dyDescent="0.25">
      <c r="A199" s="111">
        <f>' 12 corridas ER'!A201</f>
        <v>43053.674999999996</v>
      </c>
      <c r="B199" s="162">
        <f>' 12 corridas ER'!B201</f>
        <v>14.56</v>
      </c>
      <c r="C199" s="162">
        <f>' 12 corridas ER'!C199</f>
        <v>14.61</v>
      </c>
    </row>
    <row r="200" spans="1:3" x14ac:dyDescent="0.25">
      <c r="A200" s="111">
        <f>' 12 corridas ER'!A202</f>
        <v>43053.675694444442</v>
      </c>
      <c r="B200" s="162">
        <f>' 12 corridas ER'!B202</f>
        <v>14.52</v>
      </c>
      <c r="C200" s="162">
        <f>' 12 corridas ER'!C200</f>
        <v>14.61</v>
      </c>
    </row>
    <row r="201" spans="1:3" x14ac:dyDescent="0.25">
      <c r="A201" s="111">
        <f>' 12 corridas ER'!A203</f>
        <v>43053.676388888889</v>
      </c>
      <c r="B201" s="162">
        <f>' 12 corridas ER'!B203</f>
        <v>14.48</v>
      </c>
      <c r="C201" s="162">
        <f>' 12 corridas ER'!C201</f>
        <v>14.62</v>
      </c>
    </row>
    <row r="202" spans="1:3" x14ac:dyDescent="0.25">
      <c r="A202" s="111">
        <f>' 12 corridas ER'!A204</f>
        <v>43053.677083333336</v>
      </c>
      <c r="B202" s="162">
        <f>' 12 corridas ER'!B204</f>
        <v>14.47</v>
      </c>
      <c r="C202" s="162">
        <f>' 12 corridas ER'!C202</f>
        <v>14.53</v>
      </c>
    </row>
    <row r="203" spans="1:3" x14ac:dyDescent="0.25">
      <c r="A203" s="111">
        <f>' 12 corridas ER'!A205</f>
        <v>43053.677777777775</v>
      </c>
      <c r="B203" s="162">
        <f>' 12 corridas ER'!B205</f>
        <v>14.48</v>
      </c>
      <c r="C203" s="162">
        <f>' 12 corridas ER'!C203</f>
        <v>14.52</v>
      </c>
    </row>
    <row r="204" spans="1:3" x14ac:dyDescent="0.25">
      <c r="A204" s="111">
        <f>' 12 corridas ER'!A206</f>
        <v>43053.678472222222</v>
      </c>
      <c r="B204" s="162">
        <f>' 12 corridas ER'!B206</f>
        <v>14.46</v>
      </c>
      <c r="C204" s="162">
        <f>' 12 corridas ER'!C204</f>
        <v>14.57</v>
      </c>
    </row>
    <row r="205" spans="1:3" x14ac:dyDescent="0.25">
      <c r="A205" s="111">
        <f>' 12 corridas ER'!A207</f>
        <v>43053.679166666669</v>
      </c>
      <c r="B205" s="162">
        <f>' 12 corridas ER'!B207</f>
        <v>14.43</v>
      </c>
      <c r="C205" s="162">
        <f>' 12 corridas ER'!C205</f>
        <v>14.52</v>
      </c>
    </row>
    <row r="206" spans="1:3" x14ac:dyDescent="0.25">
      <c r="A206" s="111">
        <f>' 12 corridas ER'!A208</f>
        <v>43053.679861111108</v>
      </c>
      <c r="B206" s="162">
        <f>' 12 corridas ER'!B208</f>
        <v>14.39</v>
      </c>
      <c r="C206" s="162">
        <f>' 12 corridas ER'!C206</f>
        <v>14.49</v>
      </c>
    </row>
    <row r="207" spans="1:3" x14ac:dyDescent="0.25">
      <c r="A207" s="111">
        <f>' 12 corridas ER'!A209</f>
        <v>43053.680555555555</v>
      </c>
      <c r="B207" s="162">
        <f>' 12 corridas ER'!B209</f>
        <v>14.4</v>
      </c>
      <c r="C207" s="162">
        <f>' 12 corridas ER'!C207</f>
        <v>14.42</v>
      </c>
    </row>
    <row r="208" spans="1:3" x14ac:dyDescent="0.25">
      <c r="A208" s="111">
        <f>' 12 corridas ER'!A210</f>
        <v>43053.681250000001</v>
      </c>
      <c r="B208" s="162">
        <f>' 12 corridas ER'!B210</f>
        <v>14.41</v>
      </c>
      <c r="C208" s="162">
        <f>' 12 corridas ER'!C208</f>
        <v>14.45</v>
      </c>
    </row>
    <row r="209" spans="1:3" x14ac:dyDescent="0.25">
      <c r="A209" s="111">
        <f>' 12 corridas ER'!A211</f>
        <v>43053.681944444441</v>
      </c>
      <c r="B209" s="162">
        <f>' 12 corridas ER'!B211</f>
        <v>14.39</v>
      </c>
      <c r="C209" s="162">
        <f>' 12 corridas ER'!C209</f>
        <v>14.49</v>
      </c>
    </row>
    <row r="210" spans="1:3" x14ac:dyDescent="0.25">
      <c r="A210" s="111">
        <f>' 12 corridas ER'!A212</f>
        <v>43053.682638888888</v>
      </c>
      <c r="B210" s="162">
        <f>' 12 corridas ER'!B212</f>
        <v>14.35</v>
      </c>
      <c r="C210" s="162">
        <f>' 12 corridas ER'!C210</f>
        <v>14.45</v>
      </c>
    </row>
    <row r="211" spans="1:3" x14ac:dyDescent="0.25">
      <c r="A211" s="111">
        <f>' 12 corridas ER'!A213</f>
        <v>43053.683333333334</v>
      </c>
      <c r="B211" s="162">
        <f>' 12 corridas ER'!B213</f>
        <v>14.42</v>
      </c>
      <c r="C211" s="162">
        <f>' 12 corridas ER'!C211</f>
        <v>14.42</v>
      </c>
    </row>
    <row r="212" spans="1:3" x14ac:dyDescent="0.25">
      <c r="A212" s="111">
        <f>' 12 corridas ER'!A214</f>
        <v>43053.684027777774</v>
      </c>
      <c r="B212" s="162">
        <f>' 12 corridas ER'!B214</f>
        <v>14.49</v>
      </c>
      <c r="C212" s="162">
        <f>' 12 corridas ER'!C212</f>
        <v>14.49</v>
      </c>
    </row>
    <row r="213" spans="1:3" x14ac:dyDescent="0.25">
      <c r="A213" s="111">
        <f>' 12 corridas ER'!A215</f>
        <v>43053.68472222222</v>
      </c>
      <c r="B213" s="162">
        <f>' 12 corridas ER'!B215</f>
        <v>14.48</v>
      </c>
      <c r="C213" s="162">
        <f>' 12 corridas ER'!C213</f>
        <v>14.54</v>
      </c>
    </row>
    <row r="214" spans="1:3" x14ac:dyDescent="0.25">
      <c r="A214" s="111">
        <f>' 12 corridas ER'!A216</f>
        <v>43053.685416666667</v>
      </c>
      <c r="B214" s="162">
        <f>' 12 corridas ER'!B216</f>
        <v>14.52</v>
      </c>
      <c r="C214" s="162">
        <f>' 12 corridas ER'!C214</f>
        <v>14.52</v>
      </c>
    </row>
    <row r="215" spans="1:3" x14ac:dyDescent="0.25">
      <c r="A215" s="111">
        <f>' 12 corridas ER'!A217</f>
        <v>43053.686111111107</v>
      </c>
      <c r="B215" s="162">
        <f>' 12 corridas ER'!B217</f>
        <v>14.57</v>
      </c>
      <c r="C215" s="162">
        <f>' 12 corridas ER'!C215</f>
        <v>14.62</v>
      </c>
    </row>
    <row r="216" spans="1:3" x14ac:dyDescent="0.25">
      <c r="A216" s="111">
        <f>' 12 corridas ER'!A218</f>
        <v>43053.686805555553</v>
      </c>
      <c r="B216" s="162">
        <f>' 12 corridas ER'!B218</f>
        <v>14.6</v>
      </c>
      <c r="C216" s="162">
        <f>' 12 corridas ER'!C216</f>
        <v>14.66</v>
      </c>
    </row>
    <row r="217" spans="1:3" x14ac:dyDescent="0.25">
      <c r="A217" s="111">
        <f>' 12 corridas ER'!A219</f>
        <v>43053.6875</v>
      </c>
      <c r="B217" s="162">
        <f>' 12 corridas ER'!B219</f>
        <v>14.62</v>
      </c>
      <c r="C217" s="162">
        <f>' 12 corridas ER'!C217</f>
        <v>14.69</v>
      </c>
    </row>
    <row r="218" spans="1:3" x14ac:dyDescent="0.25">
      <c r="A218" s="111">
        <f>' 12 corridas ER'!A220</f>
        <v>43053.688194444447</v>
      </c>
      <c r="B218" s="162">
        <f>' 12 corridas ER'!B220</f>
        <v>14.66</v>
      </c>
      <c r="C218" s="162">
        <f>' 12 corridas ER'!C218</f>
        <v>14.71</v>
      </c>
    </row>
    <row r="219" spans="1:3" x14ac:dyDescent="0.25">
      <c r="A219" s="111">
        <f>' 12 corridas ER'!A221</f>
        <v>43053.688888888886</v>
      </c>
      <c r="B219" s="162">
        <f>' 12 corridas ER'!B221</f>
        <v>14.66</v>
      </c>
      <c r="C219" s="162">
        <f>' 12 corridas ER'!C219</f>
        <v>14.75</v>
      </c>
    </row>
    <row r="220" spans="1:3" x14ac:dyDescent="0.25">
      <c r="A220" s="111">
        <f>' 12 corridas ER'!A222</f>
        <v>43053.689583333333</v>
      </c>
      <c r="B220" s="162">
        <f>' 12 corridas ER'!B222</f>
        <v>14.67</v>
      </c>
      <c r="C220" s="162">
        <f>' 12 corridas ER'!C220</f>
        <v>14.72</v>
      </c>
    </row>
    <row r="221" spans="1:3" x14ac:dyDescent="0.25">
      <c r="A221" s="111">
        <f>' 12 corridas ER'!A223</f>
        <v>43053.69027777778</v>
      </c>
      <c r="B221" s="162">
        <f>' 12 corridas ER'!B223</f>
        <v>14.65</v>
      </c>
      <c r="C221" s="162">
        <f>' 12 corridas ER'!C221</f>
        <v>14.71</v>
      </c>
    </row>
    <row r="222" spans="1:3" x14ac:dyDescent="0.25">
      <c r="A222" s="111">
        <f>' 12 corridas ER'!A224</f>
        <v>43053.690972222219</v>
      </c>
      <c r="B222" s="162">
        <f>' 12 corridas ER'!B224</f>
        <v>14.66</v>
      </c>
      <c r="C222" s="162">
        <f>' 12 corridas ER'!C222</f>
        <v>14.71</v>
      </c>
    </row>
    <row r="223" spans="1:3" x14ac:dyDescent="0.25">
      <c r="A223" s="111">
        <f>' 12 corridas ER'!A225</f>
        <v>43053.691666666666</v>
      </c>
      <c r="B223" s="162">
        <f>' 12 corridas ER'!B225</f>
        <v>14.67</v>
      </c>
      <c r="C223" s="162">
        <f>' 12 corridas ER'!C223</f>
        <v>14.72</v>
      </c>
    </row>
    <row r="224" spans="1:3" x14ac:dyDescent="0.25">
      <c r="A224" s="111">
        <f>' 12 corridas ER'!A226</f>
        <v>43053.692361111112</v>
      </c>
      <c r="B224" s="162">
        <f>' 12 corridas ER'!B226</f>
        <v>14.68</v>
      </c>
      <c r="C224" s="162">
        <f>' 12 corridas ER'!C224</f>
        <v>14.79</v>
      </c>
    </row>
    <row r="225" spans="1:3" x14ac:dyDescent="0.25">
      <c r="A225" s="111">
        <f>' 12 corridas ER'!A227</f>
        <v>43053.693055555552</v>
      </c>
      <c r="B225" s="162">
        <f>' 12 corridas ER'!B227</f>
        <v>14.67</v>
      </c>
      <c r="C225" s="162">
        <f>' 12 corridas ER'!C225</f>
        <v>14.77</v>
      </c>
    </row>
    <row r="226" spans="1:3" x14ac:dyDescent="0.25">
      <c r="A226" s="111">
        <f>' 12 corridas ER'!A228</f>
        <v>43053.693749999999</v>
      </c>
      <c r="B226" s="162">
        <f>' 12 corridas ER'!B228</f>
        <v>14.68</v>
      </c>
      <c r="C226" s="162">
        <f>' 12 corridas ER'!C226</f>
        <v>14.78</v>
      </c>
    </row>
    <row r="227" spans="1:3" x14ac:dyDescent="0.25">
      <c r="A227" s="111">
        <f>' 12 corridas ER'!A229</f>
        <v>43053.694444444445</v>
      </c>
      <c r="B227" s="162">
        <f>' 12 corridas ER'!B229</f>
        <v>14.67</v>
      </c>
      <c r="C227" s="162">
        <f>' 12 corridas ER'!C227</f>
        <v>14.79</v>
      </c>
    </row>
    <row r="228" spans="1:3" x14ac:dyDescent="0.25">
      <c r="A228" s="111">
        <f>' 12 corridas ER'!A230</f>
        <v>43053.695138888885</v>
      </c>
      <c r="B228" s="162">
        <f>' 12 corridas ER'!B230</f>
        <v>14.67</v>
      </c>
      <c r="C228" s="162">
        <f>' 12 corridas ER'!C228</f>
        <v>14.8</v>
      </c>
    </row>
    <row r="229" spans="1:3" x14ac:dyDescent="0.25">
      <c r="A229" s="111">
        <f>' 12 corridas ER'!A231</f>
        <v>43053.695833333331</v>
      </c>
      <c r="B229" s="162">
        <f>' 12 corridas ER'!B231</f>
        <v>14.7</v>
      </c>
      <c r="C229" s="162">
        <f>' 12 corridas ER'!C229</f>
        <v>14.76</v>
      </c>
    </row>
    <row r="230" spans="1:3" x14ac:dyDescent="0.25">
      <c r="A230" s="111">
        <f>' 12 corridas ER'!A232</f>
        <v>43053.696527777778</v>
      </c>
      <c r="B230" s="162">
        <f>' 12 corridas ER'!B232</f>
        <v>14.69</v>
      </c>
      <c r="C230" s="162">
        <f>' 12 corridas ER'!C230</f>
        <v>14.81</v>
      </c>
    </row>
    <row r="231" spans="1:3" x14ac:dyDescent="0.25">
      <c r="A231" s="111">
        <f>' 12 corridas ER'!A233</f>
        <v>43053.697222222225</v>
      </c>
      <c r="B231" s="162">
        <f>' 12 corridas ER'!B233</f>
        <v>14.67</v>
      </c>
      <c r="C231" s="162">
        <f>' 12 corridas ER'!C231</f>
        <v>14.81</v>
      </c>
    </row>
    <row r="232" spans="1:3" x14ac:dyDescent="0.25">
      <c r="A232" s="111">
        <f>' 12 corridas ER'!A234</f>
        <v>43053.697916666664</v>
      </c>
      <c r="B232" s="162">
        <f>' 12 corridas ER'!B234</f>
        <v>14.67</v>
      </c>
      <c r="C232" s="162">
        <f>' 12 corridas ER'!C232</f>
        <v>14.72</v>
      </c>
    </row>
    <row r="233" spans="1:3" x14ac:dyDescent="0.25">
      <c r="A233" s="111">
        <f>' 12 corridas ER'!A235</f>
        <v>43053.698611111111</v>
      </c>
      <c r="B233" s="162">
        <f>' 12 corridas ER'!B235</f>
        <v>14.68</v>
      </c>
      <c r="C233" s="162">
        <f>' 12 corridas ER'!C233</f>
        <v>14.76</v>
      </c>
    </row>
    <row r="234" spans="1:3" x14ac:dyDescent="0.25">
      <c r="A234" s="111">
        <f>' 12 corridas ER'!A236</f>
        <v>43053.699305555558</v>
      </c>
      <c r="B234" s="162">
        <f>' 12 corridas ER'!B236</f>
        <v>14.68</v>
      </c>
      <c r="C234" s="162">
        <f>' 12 corridas ER'!C234</f>
        <v>14.76</v>
      </c>
    </row>
    <row r="235" spans="1:3" x14ac:dyDescent="0.25">
      <c r="A235" s="111">
        <f>' 12 corridas ER'!A237</f>
        <v>43053.7</v>
      </c>
      <c r="B235" s="162">
        <f>' 12 corridas ER'!B237</f>
        <v>14.69</v>
      </c>
      <c r="C235" s="162">
        <f>' 12 corridas ER'!C235</f>
        <v>14.76</v>
      </c>
    </row>
    <row r="236" spans="1:3" x14ac:dyDescent="0.25">
      <c r="A236" s="111">
        <f>' 12 corridas ER'!A238</f>
        <v>43053.700694444444</v>
      </c>
      <c r="B236" s="162">
        <f>' 12 corridas ER'!B238</f>
        <v>14.68</v>
      </c>
      <c r="C236" s="162">
        <f>' 12 corridas ER'!C236</f>
        <v>14.81</v>
      </c>
    </row>
    <row r="237" spans="1:3" x14ac:dyDescent="0.25">
      <c r="A237" s="111">
        <f>' 12 corridas ER'!A239</f>
        <v>43053.701388888891</v>
      </c>
      <c r="B237" s="162">
        <f>' 12 corridas ER'!B239</f>
        <v>14.67</v>
      </c>
      <c r="C237" s="162">
        <f>' 12 corridas ER'!C237</f>
        <v>14.75</v>
      </c>
    </row>
    <row r="238" spans="1:3" x14ac:dyDescent="0.25">
      <c r="A238" s="111">
        <f>' 12 corridas ER'!A240</f>
        <v>43053.70208333333</v>
      </c>
      <c r="B238" s="162">
        <f>' 12 corridas ER'!B240</f>
        <v>14.68</v>
      </c>
      <c r="C238" s="162">
        <f>' 12 corridas ER'!C238</f>
        <v>14.75</v>
      </c>
    </row>
    <row r="239" spans="1:3" x14ac:dyDescent="0.25">
      <c r="A239" s="111">
        <f>' 12 corridas ER'!A241</f>
        <v>43053.702777777777</v>
      </c>
      <c r="B239" s="162">
        <f>' 12 corridas ER'!B241</f>
        <v>14.68</v>
      </c>
      <c r="C239" s="162">
        <f>' 12 corridas ER'!C239</f>
        <v>14.8</v>
      </c>
    </row>
    <row r="240" spans="1:3" x14ac:dyDescent="0.25">
      <c r="A240" s="111">
        <f>' 12 corridas ER'!A242</f>
        <v>43053.703472222223</v>
      </c>
      <c r="B240" s="162">
        <f>' 12 corridas ER'!B242</f>
        <v>14.68</v>
      </c>
      <c r="C240" s="162">
        <f>' 12 corridas ER'!C240</f>
        <v>14.81</v>
      </c>
    </row>
    <row r="241" spans="1:3" x14ac:dyDescent="0.25">
      <c r="A241" s="111">
        <f>' 12 corridas ER'!A243</f>
        <v>43053.704166666663</v>
      </c>
      <c r="B241" s="162">
        <f>' 12 corridas ER'!B243</f>
        <v>14.67</v>
      </c>
      <c r="C241" s="162">
        <f>' 12 corridas ER'!C241</f>
        <v>14.74</v>
      </c>
    </row>
    <row r="242" spans="1:3" x14ac:dyDescent="0.25">
      <c r="A242" s="111">
        <f>' 12 corridas ER'!A244</f>
        <v>43053.704861111109</v>
      </c>
      <c r="B242" s="162">
        <f>' 12 corridas ER'!B244</f>
        <v>14.67</v>
      </c>
      <c r="C242" s="162">
        <f>' 12 corridas ER'!C242</f>
        <v>14.71</v>
      </c>
    </row>
    <row r="243" spans="1:3" x14ac:dyDescent="0.25">
      <c r="A243" s="111">
        <f>' 12 corridas ER'!A245</f>
        <v>43053.705555555556</v>
      </c>
      <c r="B243" s="162">
        <f>' 12 corridas ER'!B245</f>
        <v>14.67</v>
      </c>
      <c r="C243" s="162">
        <f>' 12 corridas ER'!C243</f>
        <v>14.77</v>
      </c>
    </row>
    <row r="244" spans="1:3" x14ac:dyDescent="0.25">
      <c r="A244" s="111">
        <f>' 12 corridas ER'!A246</f>
        <v>43053.706249999996</v>
      </c>
      <c r="B244" s="162">
        <f>' 12 corridas ER'!B246</f>
        <v>14.67</v>
      </c>
      <c r="C244" s="162">
        <f>' 12 corridas ER'!C244</f>
        <v>14.72</v>
      </c>
    </row>
    <row r="245" spans="1:3" x14ac:dyDescent="0.25">
      <c r="A245" s="111">
        <f>' 12 corridas ER'!A247</f>
        <v>43053.706944444442</v>
      </c>
      <c r="B245" s="162">
        <f>' 12 corridas ER'!B247</f>
        <v>14.66</v>
      </c>
      <c r="C245" s="162">
        <f>' 12 corridas ER'!C245</f>
        <v>14.79</v>
      </c>
    </row>
    <row r="246" spans="1:3" x14ac:dyDescent="0.25">
      <c r="A246" s="111">
        <f>' 12 corridas ER'!A248</f>
        <v>43053.707638888889</v>
      </c>
      <c r="B246" s="162">
        <f>' 12 corridas ER'!B248</f>
        <v>14.67</v>
      </c>
      <c r="C246" s="162">
        <f>' 12 corridas ER'!C246</f>
        <v>14.75</v>
      </c>
    </row>
    <row r="247" spans="1:3" x14ac:dyDescent="0.25">
      <c r="A247" s="111">
        <f>' 12 corridas ER'!A249</f>
        <v>43053.708333333336</v>
      </c>
      <c r="B247" s="162">
        <f>' 12 corridas ER'!B249</f>
        <v>14.67</v>
      </c>
      <c r="C247" s="162">
        <f>' 12 corridas ER'!C247</f>
        <v>14.8</v>
      </c>
    </row>
    <row r="248" spans="1:3" x14ac:dyDescent="0.25">
      <c r="A248" s="111">
        <f>' 12 corridas ER'!A250</f>
        <v>43053.709027777775</v>
      </c>
      <c r="B248" s="162">
        <f>' 12 corridas ER'!B250</f>
        <v>14.67</v>
      </c>
      <c r="C248" s="162">
        <f>' 12 corridas ER'!C248</f>
        <v>14.81</v>
      </c>
    </row>
    <row r="249" spans="1:3" x14ac:dyDescent="0.25">
      <c r="A249" s="111">
        <f>' 12 corridas ER'!A251</f>
        <v>43053.709722222222</v>
      </c>
      <c r="B249" s="162">
        <f>' 12 corridas ER'!B251</f>
        <v>14.83</v>
      </c>
      <c r="C249" s="162">
        <f>' 12 corridas ER'!C249</f>
        <v>14.81</v>
      </c>
    </row>
    <row r="250" spans="1:3" x14ac:dyDescent="0.25">
      <c r="A250" s="111">
        <f>' 12 corridas ER'!A252</f>
        <v>43053.710416666669</v>
      </c>
      <c r="B250" s="162">
        <f>' 12 corridas ER'!B252</f>
        <v>15.01</v>
      </c>
      <c r="C250" s="162">
        <f>' 12 corridas ER'!C250</f>
        <v>14.97</v>
      </c>
    </row>
    <row r="251" spans="1:3" x14ac:dyDescent="0.25">
      <c r="A251" s="111">
        <f>' 12 corridas ER'!A253</f>
        <v>43053.711111111108</v>
      </c>
      <c r="B251" s="162">
        <f>' 12 corridas ER'!B253</f>
        <v>14.94</v>
      </c>
      <c r="C251" s="162">
        <f>' 12 corridas ER'!C251</f>
        <v>15.16</v>
      </c>
    </row>
    <row r="252" spans="1:3" x14ac:dyDescent="0.25">
      <c r="A252" s="111">
        <f>' 12 corridas ER'!A254</f>
        <v>43053.711805555555</v>
      </c>
      <c r="B252" s="162">
        <f>' 12 corridas ER'!B254</f>
        <v>14.88</v>
      </c>
      <c r="C252" s="162">
        <f>' 12 corridas ER'!C252</f>
        <v>15.05</v>
      </c>
    </row>
    <row r="253" spans="1:3" x14ac:dyDescent="0.25">
      <c r="A253" s="111">
        <f>' 12 corridas ER'!A255</f>
        <v>43053.712500000001</v>
      </c>
      <c r="B253" s="162">
        <f>' 12 corridas ER'!B255</f>
        <v>14.85</v>
      </c>
      <c r="C253" s="162">
        <f>' 12 corridas ER'!C253</f>
        <v>14.97</v>
      </c>
    </row>
    <row r="254" spans="1:3" x14ac:dyDescent="0.25">
      <c r="A254" s="111"/>
    </row>
    <row r="255" spans="1:3" x14ac:dyDescent="0.25">
      <c r="A255" s="111"/>
    </row>
    <row r="256" spans="1:3" x14ac:dyDescent="0.25">
      <c r="A256" s="111"/>
    </row>
    <row r="257" spans="1:1" x14ac:dyDescent="0.25">
      <c r="A257" s="111"/>
    </row>
    <row r="258" spans="1:1" x14ac:dyDescent="0.25">
      <c r="A258" s="111"/>
    </row>
    <row r="259" spans="1:1" x14ac:dyDescent="0.25">
      <c r="A259" s="111"/>
    </row>
    <row r="260" spans="1:1" x14ac:dyDescent="0.25">
      <c r="A260" s="111"/>
    </row>
    <row r="261" spans="1:1" x14ac:dyDescent="0.25">
      <c r="A261" s="111"/>
    </row>
    <row r="262" spans="1:1" x14ac:dyDescent="0.25">
      <c r="A262" s="111"/>
    </row>
    <row r="263" spans="1:1" x14ac:dyDescent="0.25">
      <c r="A263" s="111"/>
    </row>
    <row r="264" spans="1:1" x14ac:dyDescent="0.25">
      <c r="A264" s="111"/>
    </row>
    <row r="265" spans="1:1" x14ac:dyDescent="0.25">
      <c r="A265" s="111"/>
    </row>
    <row r="266" spans="1:1" x14ac:dyDescent="0.25">
      <c r="A266" s="111"/>
    </row>
    <row r="267" spans="1:1" x14ac:dyDescent="0.25">
      <c r="A267" s="111"/>
    </row>
    <row r="268" spans="1:1" x14ac:dyDescent="0.25">
      <c r="A268" s="111"/>
    </row>
    <row r="269" spans="1:1" x14ac:dyDescent="0.25">
      <c r="A269" s="111"/>
    </row>
    <row r="270" spans="1:1" x14ac:dyDescent="0.25">
      <c r="A270" s="111"/>
    </row>
    <row r="271" spans="1:1" x14ac:dyDescent="0.25">
      <c r="A271" s="11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97AB-0465-4909-BFF5-5D01CCF4DDE0}">
  <dimension ref="A1:H422"/>
  <sheetViews>
    <sheetView topLeftCell="A403" workbookViewId="0">
      <selection sqref="A1:F422"/>
    </sheetView>
  </sheetViews>
  <sheetFormatPr baseColWidth="10" defaultRowHeight="15" x14ac:dyDescent="0.25"/>
  <cols>
    <col min="1" max="2" width="18.28515625" style="130" customWidth="1"/>
    <col min="3" max="5" width="11.42578125" style="130"/>
    <col min="6" max="6" width="11.42578125" style="164"/>
    <col min="7" max="16384" width="11.42578125" style="130"/>
  </cols>
  <sheetData>
    <row r="1" spans="1:8" x14ac:dyDescent="0.25">
      <c r="A1" s="130" t="s">
        <v>93</v>
      </c>
      <c r="B1" s="130" t="s">
        <v>94</v>
      </c>
      <c r="C1" s="130" t="s">
        <v>95</v>
      </c>
      <c r="D1" s="130" t="s">
        <v>96</v>
      </c>
      <c r="E1" s="130" t="s">
        <v>97</v>
      </c>
      <c r="H1" s="138">
        <v>4.1666666666666666E-3</v>
      </c>
    </row>
    <row r="2" spans="1:8" x14ac:dyDescent="0.25">
      <c r="A2" s="131">
        <v>43053.44027777778</v>
      </c>
      <c r="B2" s="131">
        <f>A2+$H$1</f>
        <v>43053.444444444445</v>
      </c>
      <c r="C2" s="130">
        <v>-0.185</v>
      </c>
      <c r="D2" s="130">
        <v>-1E-3</v>
      </c>
      <c r="E2" s="130">
        <v>3.3000000000000002E-2</v>
      </c>
    </row>
    <row r="3" spans="1:8" x14ac:dyDescent="0.25">
      <c r="A3" s="137">
        <v>43053.440972222219</v>
      </c>
      <c r="B3" s="137">
        <f t="shared" ref="B3:B66" si="0">A3+$H$1</f>
        <v>43053.445138888885</v>
      </c>
      <c r="C3" s="135">
        <v>-0.17599999999999999</v>
      </c>
      <c r="D3" s="135">
        <v>-1.244</v>
      </c>
      <c r="E3" s="135">
        <v>3.3000000000000002E-2</v>
      </c>
      <c r="F3" s="136"/>
      <c r="G3" s="135"/>
    </row>
    <row r="4" spans="1:8" x14ac:dyDescent="0.25">
      <c r="A4" s="134">
        <v>43053.441666666666</v>
      </c>
      <c r="B4" s="134">
        <f t="shared" si="0"/>
        <v>43053.445833333331</v>
      </c>
      <c r="C4" s="132">
        <v>-0.19400000000000001</v>
      </c>
      <c r="D4" s="132">
        <v>-0.114</v>
      </c>
      <c r="E4" s="132">
        <v>3.4000000000000002E-2</v>
      </c>
      <c r="F4" s="133" t="s">
        <v>98</v>
      </c>
      <c r="G4" s="132"/>
    </row>
    <row r="5" spans="1:8" x14ac:dyDescent="0.25">
      <c r="A5" s="131">
        <v>43053.442361111112</v>
      </c>
      <c r="B5" s="131">
        <f t="shared" si="0"/>
        <v>43053.446527777778</v>
      </c>
      <c r="C5" s="130">
        <v>-0.18099999999999999</v>
      </c>
      <c r="D5" s="130">
        <v>-0.67900000000000005</v>
      </c>
      <c r="E5" s="130">
        <v>3.1E-2</v>
      </c>
    </row>
    <row r="6" spans="1:8" x14ac:dyDescent="0.25">
      <c r="A6" s="131">
        <v>43053.443055555559</v>
      </c>
      <c r="B6" s="131">
        <f t="shared" si="0"/>
        <v>43053.447222222225</v>
      </c>
      <c r="C6" s="130">
        <v>-0.18099999999999999</v>
      </c>
      <c r="D6" s="130">
        <v>-0.67900000000000005</v>
      </c>
      <c r="E6" s="130">
        <v>0.187</v>
      </c>
    </row>
    <row r="7" spans="1:8" x14ac:dyDescent="0.25">
      <c r="A7" s="131">
        <v>43053.443749999999</v>
      </c>
      <c r="B7" s="131">
        <f t="shared" si="0"/>
        <v>43053.447916666664</v>
      </c>
      <c r="C7" s="130">
        <v>-0.19400000000000001</v>
      </c>
      <c r="D7" s="130">
        <v>-1E-3</v>
      </c>
      <c r="E7" s="130">
        <v>2.54</v>
      </c>
    </row>
    <row r="8" spans="1:8" x14ac:dyDescent="0.25">
      <c r="A8" s="131">
        <v>43053.444444444445</v>
      </c>
      <c r="B8" s="131">
        <f t="shared" si="0"/>
        <v>43053.448611111111</v>
      </c>
      <c r="C8" s="130">
        <v>-0.18099999999999999</v>
      </c>
      <c r="D8" s="130">
        <v>-1.357</v>
      </c>
      <c r="E8" s="130">
        <v>22.03</v>
      </c>
    </row>
    <row r="9" spans="1:8" x14ac:dyDescent="0.25">
      <c r="A9" s="131">
        <v>43053.445138888892</v>
      </c>
      <c r="B9" s="131">
        <f t="shared" si="0"/>
        <v>43053.449305555558</v>
      </c>
      <c r="C9" s="130">
        <v>-0.185</v>
      </c>
      <c r="D9" s="130">
        <v>-1E-3</v>
      </c>
      <c r="E9" s="130">
        <v>23.63</v>
      </c>
    </row>
    <row r="10" spans="1:8" x14ac:dyDescent="0.25">
      <c r="A10" s="131">
        <v>43053.445833333331</v>
      </c>
      <c r="B10" s="131">
        <f t="shared" si="0"/>
        <v>43053.45</v>
      </c>
      <c r="C10" s="130">
        <v>-0.185</v>
      </c>
      <c r="D10" s="130">
        <v>-1.357</v>
      </c>
      <c r="E10" s="130">
        <v>23.21</v>
      </c>
    </row>
    <row r="11" spans="1:8" x14ac:dyDescent="0.25">
      <c r="A11" s="131">
        <v>43053.446527777778</v>
      </c>
      <c r="B11" s="131">
        <f t="shared" si="0"/>
        <v>43053.450694444444</v>
      </c>
      <c r="C11" s="130">
        <v>-0.19400000000000001</v>
      </c>
      <c r="D11" s="130">
        <v>-0.22700000000000001</v>
      </c>
      <c r="E11" s="130">
        <v>23.21</v>
      </c>
    </row>
    <row r="12" spans="1:8" x14ac:dyDescent="0.25">
      <c r="A12" s="134">
        <v>43053.447222222225</v>
      </c>
      <c r="B12" s="134">
        <f t="shared" si="0"/>
        <v>43053.451388888891</v>
      </c>
      <c r="C12" s="132">
        <v>-0.18099999999999999</v>
      </c>
      <c r="D12" s="132">
        <v>-1.47</v>
      </c>
      <c r="E12" s="132">
        <v>23.21</v>
      </c>
      <c r="F12" s="133" t="s">
        <v>99</v>
      </c>
      <c r="G12" s="132"/>
    </row>
    <row r="13" spans="1:8" x14ac:dyDescent="0.25">
      <c r="A13" s="131">
        <v>43053.447916666664</v>
      </c>
      <c r="B13" s="131">
        <f t="shared" si="0"/>
        <v>43053.45208333333</v>
      </c>
      <c r="C13" s="130">
        <v>-0.18099999999999999</v>
      </c>
      <c r="D13" s="130">
        <v>-1E-3</v>
      </c>
      <c r="E13" s="130">
        <v>23.21</v>
      </c>
    </row>
    <row r="14" spans="1:8" x14ac:dyDescent="0.25">
      <c r="A14" s="131">
        <v>43053.448611111111</v>
      </c>
      <c r="B14" s="131">
        <f t="shared" si="0"/>
        <v>43053.452777777777</v>
      </c>
      <c r="C14" s="130">
        <v>-0.19</v>
      </c>
      <c r="D14" s="130">
        <v>-0.79200000000000004</v>
      </c>
      <c r="E14" s="130">
        <v>23.21</v>
      </c>
    </row>
    <row r="15" spans="1:8" x14ac:dyDescent="0.25">
      <c r="A15" s="131">
        <v>43053.449305555558</v>
      </c>
      <c r="B15" s="131">
        <f t="shared" si="0"/>
        <v>43053.453472222223</v>
      </c>
      <c r="C15" s="130">
        <v>-0.185</v>
      </c>
      <c r="D15" s="130">
        <v>-0.22700000000000001</v>
      </c>
      <c r="E15" s="130">
        <v>22.95</v>
      </c>
    </row>
    <row r="16" spans="1:8" x14ac:dyDescent="0.25">
      <c r="A16" s="131">
        <v>43053.45</v>
      </c>
      <c r="B16" s="131">
        <f t="shared" si="0"/>
        <v>43053.454166666663</v>
      </c>
      <c r="C16" s="130">
        <v>-0.17599999999999999</v>
      </c>
      <c r="D16" s="130">
        <v>-1E-3</v>
      </c>
      <c r="E16" s="130">
        <v>17.8</v>
      </c>
    </row>
    <row r="17" spans="1:7" x14ac:dyDescent="0.25">
      <c r="A17" s="131">
        <v>43053.450694444444</v>
      </c>
      <c r="B17" s="131">
        <f t="shared" si="0"/>
        <v>43053.454861111109</v>
      </c>
      <c r="C17" s="130">
        <v>-0.19</v>
      </c>
      <c r="D17" s="130">
        <v>-1.357</v>
      </c>
      <c r="E17" s="130">
        <v>14.45</v>
      </c>
    </row>
    <row r="18" spans="1:7" x14ac:dyDescent="0.25">
      <c r="A18" s="131">
        <v>43053.451388888891</v>
      </c>
      <c r="B18" s="131">
        <f t="shared" si="0"/>
        <v>43053.455555555556</v>
      </c>
      <c r="C18" s="130">
        <v>-0.185</v>
      </c>
      <c r="D18" s="130">
        <v>-1E-3</v>
      </c>
      <c r="E18" s="130">
        <v>14.44</v>
      </c>
    </row>
    <row r="19" spans="1:7" x14ac:dyDescent="0.25">
      <c r="A19" s="134">
        <v>43053.45208333333</v>
      </c>
      <c r="B19" s="134">
        <f t="shared" si="0"/>
        <v>43053.456249999996</v>
      </c>
      <c r="C19" s="132">
        <v>-0.19</v>
      </c>
      <c r="D19" s="132">
        <v>-1.018</v>
      </c>
      <c r="E19" s="132">
        <v>14.44</v>
      </c>
      <c r="F19" s="133" t="s">
        <v>100</v>
      </c>
      <c r="G19" s="132"/>
    </row>
    <row r="20" spans="1:7" x14ac:dyDescent="0.25">
      <c r="A20" s="131">
        <v>43053.452777777777</v>
      </c>
      <c r="B20" s="131">
        <f t="shared" si="0"/>
        <v>43053.456944444442</v>
      </c>
      <c r="C20" s="130">
        <v>-0.19400000000000001</v>
      </c>
      <c r="D20" s="130">
        <v>-1E-3</v>
      </c>
      <c r="E20" s="130">
        <v>14.75</v>
      </c>
    </row>
    <row r="21" spans="1:7" x14ac:dyDescent="0.25">
      <c r="A21" s="131">
        <v>43053.453472222223</v>
      </c>
      <c r="B21" s="131">
        <f t="shared" si="0"/>
        <v>43053.457638888889</v>
      </c>
      <c r="C21" s="130">
        <v>-0.154</v>
      </c>
      <c r="D21" s="130">
        <v>-1.244</v>
      </c>
      <c r="E21" s="130">
        <v>14.96</v>
      </c>
    </row>
    <row r="22" spans="1:7" x14ac:dyDescent="0.25">
      <c r="A22" s="131">
        <v>43053.45416666667</v>
      </c>
      <c r="B22" s="131">
        <f t="shared" si="0"/>
        <v>43053.458333333336</v>
      </c>
      <c r="C22" s="130">
        <v>0.32100000000000001</v>
      </c>
      <c r="D22" s="130">
        <v>-1E-3</v>
      </c>
      <c r="E22" s="130">
        <v>15.61</v>
      </c>
    </row>
    <row r="23" spans="1:7" x14ac:dyDescent="0.25">
      <c r="A23" s="131">
        <v>43053.454861111109</v>
      </c>
      <c r="B23" s="131">
        <f t="shared" si="0"/>
        <v>43053.459027777775</v>
      </c>
      <c r="C23" s="130">
        <v>0.38400000000000001</v>
      </c>
      <c r="D23" s="130">
        <v>-1.357</v>
      </c>
      <c r="E23" s="130">
        <v>17.329999999999998</v>
      </c>
    </row>
    <row r="24" spans="1:7" x14ac:dyDescent="0.25">
      <c r="A24" s="131">
        <v>43053.455555555556</v>
      </c>
      <c r="B24" s="131">
        <f t="shared" si="0"/>
        <v>43053.459722222222</v>
      </c>
      <c r="C24" s="130">
        <v>0.19400000000000001</v>
      </c>
      <c r="D24" s="130">
        <v>-1E-3</v>
      </c>
      <c r="E24" s="130">
        <v>18.46</v>
      </c>
    </row>
    <row r="25" spans="1:7" x14ac:dyDescent="0.25">
      <c r="A25" s="131">
        <v>43053.456250000003</v>
      </c>
      <c r="B25" s="131">
        <f t="shared" si="0"/>
        <v>43053.460416666669</v>
      </c>
      <c r="C25" s="130">
        <v>0.28000000000000003</v>
      </c>
      <c r="D25" s="130">
        <v>48.13</v>
      </c>
      <c r="E25" s="130">
        <v>15.62</v>
      </c>
    </row>
    <row r="26" spans="1:7" x14ac:dyDescent="0.25">
      <c r="A26" s="131">
        <v>43053.456944444442</v>
      </c>
      <c r="B26" s="131">
        <f t="shared" si="0"/>
        <v>43053.461111111108</v>
      </c>
      <c r="C26" s="130">
        <v>12.3</v>
      </c>
      <c r="D26" s="130">
        <v>469.2</v>
      </c>
      <c r="E26" s="130">
        <v>0.29599999999999999</v>
      </c>
    </row>
    <row r="27" spans="1:7" x14ac:dyDescent="0.25">
      <c r="A27" s="131">
        <v>43053.457638888889</v>
      </c>
      <c r="B27" s="131">
        <f t="shared" si="0"/>
        <v>43053.461805555555</v>
      </c>
      <c r="C27" s="130">
        <v>15.69</v>
      </c>
      <c r="D27" s="130">
        <v>481.4</v>
      </c>
      <c r="E27" s="130">
        <v>-5.0000000000000001E-3</v>
      </c>
    </row>
    <row r="28" spans="1:7" x14ac:dyDescent="0.25">
      <c r="A28" s="131">
        <v>43053.458333333336</v>
      </c>
      <c r="B28" s="131">
        <f t="shared" si="0"/>
        <v>43053.462500000001</v>
      </c>
      <c r="C28" s="130">
        <v>23.62</v>
      </c>
      <c r="D28" s="130">
        <v>479.2</v>
      </c>
      <c r="E28" s="130">
        <v>-8.9999999999999993E-3</v>
      </c>
    </row>
    <row r="29" spans="1:7" x14ac:dyDescent="0.25">
      <c r="A29" s="131">
        <v>43053.459027777775</v>
      </c>
      <c r="B29" s="131">
        <f t="shared" si="0"/>
        <v>43053.463194444441</v>
      </c>
      <c r="C29" s="130">
        <v>31.54</v>
      </c>
      <c r="D29" s="130">
        <v>480.7</v>
      </c>
      <c r="E29" s="130">
        <v>-1.0999999999999999E-2</v>
      </c>
    </row>
    <row r="30" spans="1:7" x14ac:dyDescent="0.25">
      <c r="A30" s="131">
        <v>43053.459722222222</v>
      </c>
      <c r="B30" s="131">
        <f t="shared" si="0"/>
        <v>43053.463888888888</v>
      </c>
      <c r="C30" s="130">
        <v>31.54</v>
      </c>
      <c r="D30" s="130">
        <v>479.7</v>
      </c>
      <c r="E30" s="130">
        <v>-1.4E-2</v>
      </c>
    </row>
    <row r="31" spans="1:7" x14ac:dyDescent="0.25">
      <c r="A31" s="134">
        <v>43053.460416666669</v>
      </c>
      <c r="B31" s="134">
        <f t="shared" si="0"/>
        <v>43053.464583333334</v>
      </c>
      <c r="C31" s="132">
        <v>31.52</v>
      </c>
      <c r="D31" s="132">
        <v>479.7</v>
      </c>
      <c r="E31" s="132">
        <v>-1.4E-2</v>
      </c>
      <c r="F31" s="133" t="s">
        <v>101</v>
      </c>
      <c r="G31" s="132"/>
    </row>
    <row r="32" spans="1:7" x14ac:dyDescent="0.25">
      <c r="A32" s="131">
        <v>43053.461111111108</v>
      </c>
      <c r="B32" s="131">
        <f t="shared" si="0"/>
        <v>43053.465277777774</v>
      </c>
      <c r="C32" s="130">
        <v>31.52</v>
      </c>
      <c r="D32" s="130">
        <v>478.2</v>
      </c>
      <c r="E32" s="130">
        <v>-1.0999999999999999E-2</v>
      </c>
    </row>
    <row r="33" spans="1:8" x14ac:dyDescent="0.25">
      <c r="A33" s="131">
        <v>43053.461805555555</v>
      </c>
      <c r="B33" s="131">
        <f t="shared" si="0"/>
        <v>43053.46597222222</v>
      </c>
      <c r="C33" s="130">
        <v>31.4</v>
      </c>
      <c r="D33" s="130">
        <v>389</v>
      </c>
      <c r="E33" s="130">
        <v>0.8</v>
      </c>
    </row>
    <row r="34" spans="1:8" x14ac:dyDescent="0.25">
      <c r="A34" s="131">
        <v>43053.462500000001</v>
      </c>
      <c r="B34" s="131">
        <f t="shared" si="0"/>
        <v>43053.466666666667</v>
      </c>
      <c r="C34" s="130">
        <v>29.05</v>
      </c>
      <c r="D34" s="130">
        <v>269.39999999999998</v>
      </c>
      <c r="E34" s="130">
        <v>0.66800000000000004</v>
      </c>
    </row>
    <row r="35" spans="1:8" x14ac:dyDescent="0.25">
      <c r="A35" s="131">
        <v>43053.463194444441</v>
      </c>
      <c r="B35" s="131">
        <f t="shared" si="0"/>
        <v>43053.467361111107</v>
      </c>
      <c r="C35" s="130">
        <v>19.61</v>
      </c>
      <c r="D35" s="130">
        <v>292.5</v>
      </c>
      <c r="E35" s="130">
        <v>-1.7000000000000001E-2</v>
      </c>
    </row>
    <row r="36" spans="1:8" x14ac:dyDescent="0.25">
      <c r="A36" s="131">
        <v>43053.463888888888</v>
      </c>
      <c r="B36" s="131">
        <f t="shared" si="0"/>
        <v>43053.468055555553</v>
      </c>
      <c r="C36" s="130">
        <v>19.61</v>
      </c>
      <c r="D36" s="130">
        <v>292.8</v>
      </c>
      <c r="E36" s="130">
        <v>-1.7000000000000001E-2</v>
      </c>
    </row>
    <row r="37" spans="1:8" x14ac:dyDescent="0.25">
      <c r="A37" s="131">
        <v>43053.464583333334</v>
      </c>
      <c r="B37" s="131">
        <f t="shared" si="0"/>
        <v>43053.46875</v>
      </c>
      <c r="C37" s="130">
        <v>19.61</v>
      </c>
      <c r="D37" s="130">
        <v>292.89999999999998</v>
      </c>
      <c r="E37" s="130">
        <v>-1.7000000000000001E-2</v>
      </c>
    </row>
    <row r="38" spans="1:8" x14ac:dyDescent="0.25">
      <c r="A38" s="131">
        <v>43053.465277777781</v>
      </c>
      <c r="B38" s="131">
        <f t="shared" si="0"/>
        <v>43053.469444444447</v>
      </c>
      <c r="C38" s="130">
        <v>19.62</v>
      </c>
      <c r="D38" s="130">
        <v>266.3</v>
      </c>
      <c r="E38" s="130">
        <v>-2.1999999999999999E-2</v>
      </c>
    </row>
    <row r="39" spans="1:8" x14ac:dyDescent="0.25">
      <c r="A39" s="131">
        <v>43053.46597222222</v>
      </c>
      <c r="B39" s="131">
        <f t="shared" si="0"/>
        <v>43053.470138888886</v>
      </c>
      <c r="C39" s="130">
        <v>19.62</v>
      </c>
      <c r="D39" s="130">
        <v>266.60000000000002</v>
      </c>
      <c r="E39" s="130">
        <v>-1.0999999999999999E-2</v>
      </c>
    </row>
    <row r="40" spans="1:8" x14ac:dyDescent="0.25">
      <c r="A40" s="131">
        <v>43053.466666666667</v>
      </c>
      <c r="B40" s="131">
        <f t="shared" si="0"/>
        <v>43053.470833333333</v>
      </c>
      <c r="C40" s="130">
        <v>19.62</v>
      </c>
      <c r="D40" s="130">
        <v>266.8</v>
      </c>
      <c r="E40" s="130">
        <v>-1.4999999999999999E-2</v>
      </c>
    </row>
    <row r="41" spans="1:8" x14ac:dyDescent="0.25">
      <c r="A41" s="131">
        <v>43053.467361111114</v>
      </c>
      <c r="B41" s="131">
        <f t="shared" si="0"/>
        <v>43053.47152777778</v>
      </c>
      <c r="C41" s="130">
        <v>19.61</v>
      </c>
      <c r="D41" s="130">
        <v>265.5</v>
      </c>
      <c r="E41" s="130">
        <v>-1.2999999999999999E-2</v>
      </c>
    </row>
    <row r="42" spans="1:8" x14ac:dyDescent="0.25">
      <c r="A42" s="131">
        <v>43053.468055555553</v>
      </c>
      <c r="B42" s="131">
        <f t="shared" si="0"/>
        <v>43053.472222222219</v>
      </c>
      <c r="C42" s="130">
        <v>19.61</v>
      </c>
      <c r="D42" s="130">
        <v>265.5</v>
      </c>
      <c r="E42" s="130">
        <v>-1.6E-2</v>
      </c>
    </row>
    <row r="43" spans="1:8" x14ac:dyDescent="0.25">
      <c r="A43" s="131">
        <v>43053.46875</v>
      </c>
      <c r="B43" s="131">
        <f t="shared" si="0"/>
        <v>43053.472916666666</v>
      </c>
      <c r="C43" s="130">
        <v>19.61</v>
      </c>
      <c r="D43" s="130">
        <v>265.3</v>
      </c>
      <c r="E43" s="130">
        <v>-1.2999999999999999E-2</v>
      </c>
    </row>
    <row r="44" spans="1:8" x14ac:dyDescent="0.25">
      <c r="A44" s="134">
        <v>43053.469444444447</v>
      </c>
      <c r="B44" s="134">
        <f t="shared" si="0"/>
        <v>43053.473611111112</v>
      </c>
      <c r="C44" s="132">
        <v>19.62</v>
      </c>
      <c r="D44" s="132">
        <v>266</v>
      </c>
      <c r="E44" s="132">
        <v>-1.4999999999999999E-2</v>
      </c>
      <c r="F44" s="133" t="s">
        <v>102</v>
      </c>
      <c r="G44" s="132"/>
      <c r="H44" s="132"/>
    </row>
    <row r="45" spans="1:8" x14ac:dyDescent="0.25">
      <c r="A45" s="131">
        <v>43053.470138888886</v>
      </c>
      <c r="B45" s="131">
        <f t="shared" si="0"/>
        <v>43053.474305555552</v>
      </c>
      <c r="C45" s="130">
        <v>19.579999999999998</v>
      </c>
      <c r="D45" s="130">
        <v>239.5</v>
      </c>
      <c r="E45" s="130">
        <v>0.46800000000000003</v>
      </c>
    </row>
    <row r="46" spans="1:8" x14ac:dyDescent="0.25">
      <c r="A46" s="131">
        <v>43053.470833333333</v>
      </c>
      <c r="B46" s="131">
        <f t="shared" si="0"/>
        <v>43053.474999999999</v>
      </c>
      <c r="C46" s="130">
        <v>14.12</v>
      </c>
      <c r="D46" s="130">
        <v>130.5</v>
      </c>
      <c r="E46" s="130">
        <v>0.26</v>
      </c>
    </row>
    <row r="47" spans="1:8" x14ac:dyDescent="0.25">
      <c r="A47" s="131">
        <v>43053.47152777778</v>
      </c>
      <c r="B47" s="131">
        <f t="shared" si="0"/>
        <v>43053.475694444445</v>
      </c>
      <c r="C47" s="130">
        <v>8.99</v>
      </c>
      <c r="D47" s="130">
        <v>124.2</v>
      </c>
      <c r="E47" s="130">
        <v>-0.01</v>
      </c>
    </row>
    <row r="48" spans="1:8" x14ac:dyDescent="0.25">
      <c r="A48" s="131">
        <v>43053.472222222219</v>
      </c>
      <c r="B48" s="131">
        <f t="shared" si="0"/>
        <v>43053.476388888885</v>
      </c>
      <c r="C48" s="130">
        <v>8.9600000000000009</v>
      </c>
      <c r="D48" s="130">
        <v>124.3</v>
      </c>
      <c r="E48" s="130">
        <v>-1.7999999999999999E-2</v>
      </c>
    </row>
    <row r="49" spans="1:8" x14ac:dyDescent="0.25">
      <c r="A49" s="131">
        <v>43053.472916666666</v>
      </c>
      <c r="B49" s="131">
        <f t="shared" si="0"/>
        <v>43053.477083333331</v>
      </c>
      <c r="C49" s="130">
        <v>8.9499999999999993</v>
      </c>
      <c r="D49" s="130">
        <v>124.6</v>
      </c>
      <c r="E49" s="130">
        <v>-1.9E-2</v>
      </c>
    </row>
    <row r="50" spans="1:8" x14ac:dyDescent="0.25">
      <c r="A50" s="134">
        <v>43053.473611111112</v>
      </c>
      <c r="B50" s="134">
        <f t="shared" si="0"/>
        <v>43053.477777777778</v>
      </c>
      <c r="C50" s="132">
        <v>8.98</v>
      </c>
      <c r="D50" s="132">
        <v>124.5</v>
      </c>
      <c r="E50" s="132">
        <v>-1.9E-2</v>
      </c>
      <c r="F50" s="133" t="s">
        <v>103</v>
      </c>
      <c r="G50" s="132"/>
      <c r="H50" s="132"/>
    </row>
    <row r="51" spans="1:8" x14ac:dyDescent="0.25">
      <c r="A51" s="131">
        <v>43053.474305555559</v>
      </c>
      <c r="B51" s="131">
        <f t="shared" si="0"/>
        <v>43053.478472222225</v>
      </c>
      <c r="C51" s="130">
        <v>10.47</v>
      </c>
      <c r="D51" s="130">
        <v>100</v>
      </c>
      <c r="E51" s="130">
        <v>7.1890000000000001</v>
      </c>
    </row>
    <row r="52" spans="1:8" x14ac:dyDescent="0.25">
      <c r="A52" s="131">
        <v>43053.474999999999</v>
      </c>
      <c r="B52" s="131">
        <f t="shared" si="0"/>
        <v>43053.479166666664</v>
      </c>
      <c r="C52" s="130">
        <v>22.07</v>
      </c>
      <c r="D52" s="130">
        <v>96.1</v>
      </c>
      <c r="E52" s="130">
        <v>13.72</v>
      </c>
    </row>
    <row r="53" spans="1:8" x14ac:dyDescent="0.25">
      <c r="A53" s="131">
        <v>43053.475694444445</v>
      </c>
      <c r="B53" s="131">
        <f t="shared" si="0"/>
        <v>43053.479861111111</v>
      </c>
      <c r="C53" s="130">
        <v>21.85</v>
      </c>
      <c r="D53" s="130">
        <v>118.7</v>
      </c>
      <c r="E53" s="130">
        <v>13.72</v>
      </c>
    </row>
    <row r="54" spans="1:8" x14ac:dyDescent="0.25">
      <c r="A54" s="131">
        <v>43053.476388888892</v>
      </c>
      <c r="B54" s="131">
        <f t="shared" si="0"/>
        <v>43053.480555555558</v>
      </c>
      <c r="C54" s="130">
        <v>21.09</v>
      </c>
      <c r="D54" s="130">
        <v>128.5</v>
      </c>
      <c r="E54" s="130">
        <v>13.72</v>
      </c>
    </row>
    <row r="55" spans="1:8" x14ac:dyDescent="0.25">
      <c r="A55" s="131">
        <v>43053.477083333331</v>
      </c>
      <c r="B55" s="131">
        <f t="shared" si="0"/>
        <v>43053.481249999997</v>
      </c>
      <c r="C55" s="130">
        <v>20.38</v>
      </c>
      <c r="D55" s="130">
        <v>132.5</v>
      </c>
      <c r="E55" s="130">
        <v>13.71</v>
      </c>
    </row>
    <row r="56" spans="1:8" x14ac:dyDescent="0.25">
      <c r="A56" s="131">
        <v>43053.477777777778</v>
      </c>
      <c r="B56" s="131">
        <f t="shared" si="0"/>
        <v>43053.481944444444</v>
      </c>
      <c r="C56" s="130">
        <v>19.100000000000001</v>
      </c>
      <c r="D56" s="130">
        <v>110.9</v>
      </c>
      <c r="E56" s="130">
        <v>10.06</v>
      </c>
    </row>
    <row r="57" spans="1:8" x14ac:dyDescent="0.25">
      <c r="A57" s="131">
        <v>43053.478472222225</v>
      </c>
      <c r="B57" s="131">
        <f t="shared" si="0"/>
        <v>43053.482638888891</v>
      </c>
      <c r="C57" s="130">
        <v>4.9539999999999997</v>
      </c>
      <c r="D57" s="130">
        <v>32.07</v>
      </c>
      <c r="E57" s="130">
        <v>3.536</v>
      </c>
    </row>
    <row r="58" spans="1:8" x14ac:dyDescent="0.25">
      <c r="A58" s="131">
        <v>43053.479166666664</v>
      </c>
      <c r="B58" s="131">
        <f t="shared" si="0"/>
        <v>43053.48333333333</v>
      </c>
      <c r="C58" s="130">
        <v>1.8640000000000001</v>
      </c>
      <c r="D58" s="130">
        <v>15.85</v>
      </c>
      <c r="E58" s="130">
        <v>1.1759999999999999</v>
      </c>
    </row>
    <row r="59" spans="1:8" x14ac:dyDescent="0.25">
      <c r="A59" s="131">
        <v>43053.479861111111</v>
      </c>
      <c r="B59" s="131">
        <f t="shared" si="0"/>
        <v>43053.484027777777</v>
      </c>
      <c r="C59" s="130">
        <v>0.89900000000000002</v>
      </c>
      <c r="D59" s="130">
        <v>6.43</v>
      </c>
      <c r="E59" s="130">
        <v>0.63800000000000001</v>
      </c>
    </row>
    <row r="60" spans="1:8" x14ac:dyDescent="0.25">
      <c r="A60" s="134">
        <v>43053.480555555558</v>
      </c>
      <c r="B60" s="134">
        <f t="shared" si="0"/>
        <v>43053.484722222223</v>
      </c>
      <c r="C60" s="132">
        <v>0.27700000000000002</v>
      </c>
      <c r="D60" s="132">
        <v>4.33</v>
      </c>
      <c r="E60" s="132">
        <v>0.214</v>
      </c>
      <c r="F60" s="133" t="s">
        <v>104</v>
      </c>
      <c r="G60" s="132"/>
      <c r="H60" s="132"/>
    </row>
    <row r="61" spans="1:8" x14ac:dyDescent="0.25">
      <c r="A61" s="131">
        <v>43053.481249999997</v>
      </c>
      <c r="B61" s="131">
        <f t="shared" si="0"/>
        <v>43053.485416666663</v>
      </c>
      <c r="C61" s="130">
        <v>1.835</v>
      </c>
      <c r="D61" s="130">
        <v>57.54</v>
      </c>
      <c r="E61" s="130">
        <v>5.6230000000000002</v>
      </c>
    </row>
    <row r="62" spans="1:8" x14ac:dyDescent="0.25">
      <c r="A62" s="131">
        <v>43053.481944444444</v>
      </c>
      <c r="B62" s="131">
        <f t="shared" si="0"/>
        <v>43053.486111111109</v>
      </c>
      <c r="C62" s="130">
        <v>20.39</v>
      </c>
      <c r="D62" s="130">
        <v>136.6</v>
      </c>
      <c r="E62" s="130">
        <v>13.58</v>
      </c>
    </row>
    <row r="63" spans="1:8" x14ac:dyDescent="0.25">
      <c r="A63" s="131">
        <v>43053.482638888891</v>
      </c>
      <c r="B63" s="131">
        <f t="shared" si="0"/>
        <v>43053.486805555556</v>
      </c>
      <c r="C63" s="130">
        <v>20.7</v>
      </c>
      <c r="D63" s="130">
        <v>140.19999999999999</v>
      </c>
      <c r="E63" s="130">
        <v>13.66</v>
      </c>
    </row>
    <row r="64" spans="1:8" x14ac:dyDescent="0.25">
      <c r="A64" s="131">
        <v>43053.48333333333</v>
      </c>
      <c r="B64" s="131">
        <f t="shared" si="0"/>
        <v>43053.487499999996</v>
      </c>
      <c r="C64" s="130">
        <v>20.149999999999999</v>
      </c>
      <c r="D64" s="130">
        <v>141.9</v>
      </c>
      <c r="E64" s="130">
        <v>13.67</v>
      </c>
    </row>
    <row r="65" spans="1:8" x14ac:dyDescent="0.25">
      <c r="A65" s="131">
        <v>43053.484027777777</v>
      </c>
      <c r="B65" s="131">
        <f t="shared" si="0"/>
        <v>43053.488194444442</v>
      </c>
      <c r="C65" s="130">
        <v>18.64</v>
      </c>
      <c r="D65" s="130">
        <v>261.60000000000002</v>
      </c>
      <c r="E65" s="130">
        <v>7.3470000000000004</v>
      </c>
    </row>
    <row r="66" spans="1:8" x14ac:dyDescent="0.25">
      <c r="A66" s="131">
        <v>43053.484722222223</v>
      </c>
      <c r="B66" s="131">
        <f t="shared" si="0"/>
        <v>43053.488888888889</v>
      </c>
      <c r="C66" s="130">
        <v>29.74</v>
      </c>
      <c r="D66" s="130">
        <v>398.5</v>
      </c>
      <c r="E66" s="130">
        <v>1.0489999999999999</v>
      </c>
    </row>
    <row r="67" spans="1:8" x14ac:dyDescent="0.25">
      <c r="A67" s="134">
        <v>43053.48541666667</v>
      </c>
      <c r="B67" s="134">
        <f t="shared" ref="B67:B130" si="1">A67+$H$1</f>
        <v>43053.489583333336</v>
      </c>
      <c r="C67" s="132">
        <v>30.67</v>
      </c>
      <c r="D67" s="132">
        <v>414.2</v>
      </c>
      <c r="E67" s="132">
        <v>0.46600000000000003</v>
      </c>
      <c r="F67" s="133" t="s">
        <v>105</v>
      </c>
      <c r="G67" s="132"/>
      <c r="H67" s="132"/>
    </row>
    <row r="68" spans="1:8" x14ac:dyDescent="0.25">
      <c r="A68" s="131">
        <v>43053.486111111109</v>
      </c>
      <c r="B68" s="131">
        <f t="shared" si="1"/>
        <v>43053.490277777775</v>
      </c>
      <c r="C68" s="130">
        <v>30.64</v>
      </c>
      <c r="D68" s="130">
        <v>415</v>
      </c>
      <c r="E68" s="130">
        <v>0.45200000000000001</v>
      </c>
    </row>
    <row r="69" spans="1:8" x14ac:dyDescent="0.25">
      <c r="A69" s="131">
        <v>43053.486805555556</v>
      </c>
      <c r="B69" s="131">
        <f t="shared" si="1"/>
        <v>43053.490972222222</v>
      </c>
      <c r="C69" s="130">
        <v>29.93</v>
      </c>
      <c r="D69" s="130">
        <v>284</v>
      </c>
      <c r="E69" s="130">
        <v>6.21</v>
      </c>
    </row>
    <row r="70" spans="1:8" x14ac:dyDescent="0.25">
      <c r="A70" s="131">
        <v>43053.487500000003</v>
      </c>
      <c r="B70" s="131">
        <f t="shared" si="1"/>
        <v>43053.491666666669</v>
      </c>
      <c r="C70" s="130">
        <v>19.489999999999998</v>
      </c>
      <c r="D70" s="130">
        <v>154.9</v>
      </c>
      <c r="E70" s="130">
        <v>13.58</v>
      </c>
    </row>
    <row r="71" spans="1:8" x14ac:dyDescent="0.25">
      <c r="A71" s="131">
        <v>43053.488194444442</v>
      </c>
      <c r="B71" s="131">
        <f t="shared" si="1"/>
        <v>43053.492361111108</v>
      </c>
      <c r="C71" s="130">
        <v>19.059999999999999</v>
      </c>
      <c r="D71" s="130">
        <v>152.1</v>
      </c>
      <c r="E71" s="130">
        <v>13.61</v>
      </c>
    </row>
    <row r="72" spans="1:8" x14ac:dyDescent="0.25">
      <c r="A72" s="131">
        <v>43053.488888888889</v>
      </c>
      <c r="B72" s="131">
        <f t="shared" si="1"/>
        <v>43053.493055555555</v>
      </c>
      <c r="C72" s="130">
        <v>18.89</v>
      </c>
      <c r="D72" s="130">
        <v>150.80000000000001</v>
      </c>
      <c r="E72" s="130">
        <v>13.59</v>
      </c>
    </row>
    <row r="73" spans="1:8" x14ac:dyDescent="0.25">
      <c r="A73" s="131">
        <v>43053.489583333336</v>
      </c>
      <c r="B73" s="131">
        <f t="shared" si="1"/>
        <v>43053.493750000001</v>
      </c>
      <c r="C73" s="130">
        <v>18.48</v>
      </c>
      <c r="D73" s="130">
        <v>156.69999999999999</v>
      </c>
      <c r="E73" s="130">
        <v>13.44</v>
      </c>
    </row>
    <row r="74" spans="1:8" x14ac:dyDescent="0.25">
      <c r="A74" s="131">
        <v>43053.490277777775</v>
      </c>
      <c r="B74" s="131">
        <f t="shared" si="1"/>
        <v>43053.494444444441</v>
      </c>
      <c r="C74" s="130">
        <v>5.6230000000000002</v>
      </c>
      <c r="D74" s="130">
        <v>12.97</v>
      </c>
      <c r="E74" s="130">
        <v>22.09</v>
      </c>
    </row>
    <row r="75" spans="1:8" x14ac:dyDescent="0.25">
      <c r="A75" s="131">
        <v>43053.490972222222</v>
      </c>
      <c r="B75" s="131">
        <f t="shared" si="1"/>
        <v>43053.495138888888</v>
      </c>
      <c r="C75" s="130">
        <v>-2.7E-2</v>
      </c>
      <c r="D75" s="130">
        <v>5.9889999999999999</v>
      </c>
      <c r="E75" s="130">
        <v>22.92</v>
      </c>
    </row>
    <row r="76" spans="1:8" x14ac:dyDescent="0.25">
      <c r="A76" s="134">
        <v>43053.491666666669</v>
      </c>
      <c r="B76" s="134">
        <f t="shared" si="1"/>
        <v>43053.495833333334</v>
      </c>
      <c r="C76" s="132">
        <v>-0.18099999999999999</v>
      </c>
      <c r="D76" s="132">
        <v>5.2430000000000003</v>
      </c>
      <c r="E76" s="132">
        <v>22.93</v>
      </c>
      <c r="F76" s="133" t="s">
        <v>106</v>
      </c>
      <c r="G76" s="132"/>
      <c r="H76" s="132"/>
    </row>
    <row r="77" spans="1:8" x14ac:dyDescent="0.25">
      <c r="A77" s="131">
        <v>43053.492361111108</v>
      </c>
      <c r="B77" s="131">
        <f t="shared" si="1"/>
        <v>43053.496527777774</v>
      </c>
      <c r="C77" s="130">
        <v>-0.18099999999999999</v>
      </c>
      <c r="D77" s="130">
        <v>9.24</v>
      </c>
      <c r="E77" s="130">
        <v>22.72</v>
      </c>
    </row>
    <row r="78" spans="1:8" x14ac:dyDescent="0.25">
      <c r="A78" s="131">
        <v>43053.493055555555</v>
      </c>
      <c r="B78" s="131">
        <f t="shared" si="1"/>
        <v>43053.49722222222</v>
      </c>
      <c r="C78" s="130">
        <v>12.63</v>
      </c>
      <c r="D78" s="130">
        <v>126.1</v>
      </c>
      <c r="E78" s="130">
        <v>14.34</v>
      </c>
    </row>
    <row r="79" spans="1:8" x14ac:dyDescent="0.25">
      <c r="A79" s="131">
        <v>43053.493750000001</v>
      </c>
      <c r="B79" s="131">
        <f t="shared" si="1"/>
        <v>43053.497916666667</v>
      </c>
      <c r="C79" s="130">
        <v>18.329999999999998</v>
      </c>
      <c r="D79" s="130">
        <v>147.4</v>
      </c>
      <c r="E79" s="130">
        <v>13.7</v>
      </c>
    </row>
    <row r="80" spans="1:8" x14ac:dyDescent="0.25">
      <c r="A80" s="131">
        <v>43053.494444444441</v>
      </c>
      <c r="B80" s="131">
        <f t="shared" si="1"/>
        <v>43053.498611111107</v>
      </c>
      <c r="C80" s="130">
        <v>17.850000000000001</v>
      </c>
      <c r="D80" s="130">
        <v>152</v>
      </c>
      <c r="E80" s="130">
        <v>13.74</v>
      </c>
    </row>
    <row r="81" spans="1:8" x14ac:dyDescent="0.25">
      <c r="A81" s="131">
        <v>43053.495138888888</v>
      </c>
      <c r="B81" s="131">
        <f t="shared" si="1"/>
        <v>43053.499305555553</v>
      </c>
      <c r="C81" s="130">
        <v>17.62</v>
      </c>
      <c r="D81" s="130">
        <v>152</v>
      </c>
      <c r="E81" s="130">
        <v>13.69</v>
      </c>
    </row>
    <row r="82" spans="1:8" x14ac:dyDescent="0.25">
      <c r="A82" s="131">
        <v>43053.495833333334</v>
      </c>
      <c r="B82" s="131">
        <f t="shared" si="1"/>
        <v>43053.5</v>
      </c>
      <c r="C82" s="130">
        <v>17.52</v>
      </c>
      <c r="D82" s="130">
        <v>151.5</v>
      </c>
      <c r="E82" s="130">
        <v>13.74</v>
      </c>
    </row>
    <row r="83" spans="1:8" x14ac:dyDescent="0.25">
      <c r="A83" s="131">
        <v>43053.496527777781</v>
      </c>
      <c r="B83" s="131">
        <f t="shared" si="1"/>
        <v>43053.500694444447</v>
      </c>
      <c r="C83" s="130">
        <v>17.25</v>
      </c>
      <c r="D83" s="130">
        <v>174.5</v>
      </c>
      <c r="E83" s="130">
        <v>10.68</v>
      </c>
    </row>
    <row r="84" spans="1:8" x14ac:dyDescent="0.25">
      <c r="A84" s="131">
        <v>43053.49722222222</v>
      </c>
      <c r="B84" s="131">
        <f t="shared" si="1"/>
        <v>43053.501388888886</v>
      </c>
      <c r="C84" s="130">
        <v>18.739999999999998</v>
      </c>
      <c r="D84" s="130">
        <v>246.4</v>
      </c>
      <c r="E84" s="130">
        <v>3.6219999999999999</v>
      </c>
    </row>
    <row r="85" spans="1:8" x14ac:dyDescent="0.25">
      <c r="A85" s="134">
        <v>43053.497916666667</v>
      </c>
      <c r="B85" s="134">
        <f t="shared" si="1"/>
        <v>43053.502083333333</v>
      </c>
      <c r="C85" s="132">
        <v>18.93</v>
      </c>
      <c r="D85" s="132">
        <v>257.5</v>
      </c>
      <c r="E85" s="132">
        <v>3.6120000000000001</v>
      </c>
      <c r="F85" s="133" t="s">
        <v>107</v>
      </c>
      <c r="G85" s="132"/>
      <c r="H85" s="132"/>
    </row>
    <row r="86" spans="1:8" x14ac:dyDescent="0.25">
      <c r="A86" s="131">
        <v>43053.498611111114</v>
      </c>
      <c r="B86" s="131">
        <f t="shared" si="1"/>
        <v>43053.50277777778</v>
      </c>
      <c r="C86" s="130">
        <v>18.77</v>
      </c>
      <c r="D86" s="130">
        <v>257.3</v>
      </c>
      <c r="E86" s="130">
        <v>3.6850000000000001</v>
      </c>
    </row>
    <row r="87" spans="1:8" x14ac:dyDescent="0.25">
      <c r="A87" s="131">
        <v>43053.499305555553</v>
      </c>
      <c r="B87" s="131">
        <f t="shared" si="1"/>
        <v>43053.503472222219</v>
      </c>
      <c r="C87" s="130">
        <v>18.670000000000002</v>
      </c>
      <c r="D87" s="130">
        <v>188.1</v>
      </c>
      <c r="E87" s="130">
        <v>8.42</v>
      </c>
    </row>
    <row r="88" spans="1:8" x14ac:dyDescent="0.25">
      <c r="A88" s="131">
        <v>43053.5</v>
      </c>
      <c r="B88" s="131">
        <f t="shared" si="1"/>
        <v>43053.504166666666</v>
      </c>
      <c r="C88" s="130">
        <v>17.079999999999998</v>
      </c>
      <c r="D88" s="130">
        <v>152.1</v>
      </c>
      <c r="E88" s="130">
        <v>14</v>
      </c>
    </row>
    <row r="89" spans="1:8" x14ac:dyDescent="0.25">
      <c r="A89" s="131">
        <v>43053.500694444447</v>
      </c>
      <c r="B89" s="131">
        <f t="shared" si="1"/>
        <v>43053.504861111112</v>
      </c>
      <c r="C89" s="130">
        <v>17.14</v>
      </c>
      <c r="D89" s="130">
        <v>148.9</v>
      </c>
      <c r="E89" s="130">
        <v>13.93</v>
      </c>
    </row>
    <row r="90" spans="1:8" x14ac:dyDescent="0.25">
      <c r="A90" s="131">
        <v>43053.501388888886</v>
      </c>
      <c r="B90" s="131">
        <f t="shared" si="1"/>
        <v>43053.505555555552</v>
      </c>
      <c r="C90" s="130">
        <v>17</v>
      </c>
      <c r="D90" s="130">
        <v>146.5</v>
      </c>
      <c r="E90" s="130">
        <v>13.85</v>
      </c>
    </row>
    <row r="91" spans="1:8" x14ac:dyDescent="0.25">
      <c r="A91" s="131">
        <v>43053.502083333333</v>
      </c>
      <c r="B91" s="131">
        <f t="shared" si="1"/>
        <v>43053.506249999999</v>
      </c>
      <c r="C91" s="130">
        <v>16.16</v>
      </c>
      <c r="D91" s="130">
        <v>115.6</v>
      </c>
      <c r="E91" s="130">
        <v>13.03</v>
      </c>
    </row>
    <row r="92" spans="1:8" x14ac:dyDescent="0.25">
      <c r="A92" s="131">
        <v>43053.50277777778</v>
      </c>
      <c r="B92" s="131">
        <f t="shared" si="1"/>
        <v>43053.506944444445</v>
      </c>
      <c r="C92" s="130">
        <v>3.2229999999999999</v>
      </c>
      <c r="D92" s="130">
        <v>24.66</v>
      </c>
      <c r="E92" s="130">
        <v>14.28</v>
      </c>
    </row>
    <row r="93" spans="1:8" x14ac:dyDescent="0.25">
      <c r="A93" s="131">
        <v>43053.503472222219</v>
      </c>
      <c r="B93" s="131">
        <f t="shared" si="1"/>
        <v>43053.507638888885</v>
      </c>
      <c r="C93" s="130">
        <v>2.206</v>
      </c>
      <c r="D93" s="130">
        <v>22.76</v>
      </c>
      <c r="E93" s="130">
        <v>14.33</v>
      </c>
    </row>
    <row r="94" spans="1:8" x14ac:dyDescent="0.25">
      <c r="A94" s="134">
        <v>43053.504166666666</v>
      </c>
      <c r="B94" s="134">
        <f t="shared" si="1"/>
        <v>43053.508333333331</v>
      </c>
      <c r="C94" s="132">
        <v>2.2599999999999998</v>
      </c>
      <c r="D94" s="132">
        <v>22.37</v>
      </c>
      <c r="E94" s="132">
        <v>14.33</v>
      </c>
      <c r="F94" s="133" t="s">
        <v>108</v>
      </c>
      <c r="G94" s="132"/>
      <c r="H94" s="132"/>
    </row>
    <row r="95" spans="1:8" x14ac:dyDescent="0.25">
      <c r="A95" s="131">
        <v>43053.504861111112</v>
      </c>
      <c r="B95" s="131">
        <f t="shared" si="1"/>
        <v>43053.509027777778</v>
      </c>
      <c r="C95" s="130">
        <v>2.2240000000000002</v>
      </c>
      <c r="D95" s="130">
        <v>21.49</v>
      </c>
      <c r="E95" s="130">
        <v>14.33</v>
      </c>
    </row>
    <row r="96" spans="1:8" x14ac:dyDescent="0.25">
      <c r="A96" s="131">
        <v>43053.505555555559</v>
      </c>
      <c r="B96" s="131">
        <f t="shared" si="1"/>
        <v>43053.509722222225</v>
      </c>
      <c r="C96" s="130">
        <v>2.6619999999999999</v>
      </c>
      <c r="D96" s="130">
        <v>51.89</v>
      </c>
      <c r="E96" s="130">
        <v>12.48</v>
      </c>
    </row>
    <row r="97" spans="1:8" x14ac:dyDescent="0.25">
      <c r="A97" s="131">
        <v>43053.506249999999</v>
      </c>
      <c r="B97" s="131">
        <f t="shared" si="1"/>
        <v>43053.510416666664</v>
      </c>
      <c r="C97" s="130">
        <v>8.61</v>
      </c>
      <c r="D97" s="130">
        <v>114.6</v>
      </c>
      <c r="E97" s="130">
        <v>1.089</v>
      </c>
    </row>
    <row r="98" spans="1:8" x14ac:dyDescent="0.25">
      <c r="A98" s="131">
        <v>43053.506944444445</v>
      </c>
      <c r="B98" s="131">
        <f t="shared" si="1"/>
        <v>43053.511111111111</v>
      </c>
      <c r="C98" s="130">
        <v>8.43</v>
      </c>
      <c r="D98" s="130">
        <v>117.2</v>
      </c>
      <c r="E98" s="130">
        <v>0.74299999999999999</v>
      </c>
    </row>
    <row r="99" spans="1:8" x14ac:dyDescent="0.25">
      <c r="A99" s="131">
        <v>43053.507638888892</v>
      </c>
      <c r="B99" s="131">
        <f t="shared" si="1"/>
        <v>43053.511805555558</v>
      </c>
      <c r="C99" s="130">
        <v>8.43</v>
      </c>
      <c r="D99" s="130">
        <v>117.6</v>
      </c>
      <c r="E99" s="130">
        <v>0.72799999999999998</v>
      </c>
    </row>
    <row r="100" spans="1:8" x14ac:dyDescent="0.25">
      <c r="A100" s="134">
        <v>43053.508333333331</v>
      </c>
      <c r="B100" s="134">
        <f t="shared" si="1"/>
        <v>43053.512499999997</v>
      </c>
      <c r="C100" s="132">
        <v>8.36</v>
      </c>
      <c r="D100" s="132">
        <v>117.4</v>
      </c>
      <c r="E100" s="132">
        <v>0.72</v>
      </c>
      <c r="F100" s="133" t="s">
        <v>109</v>
      </c>
      <c r="G100" s="132"/>
      <c r="H100" s="132"/>
    </row>
    <row r="101" spans="1:8" x14ac:dyDescent="0.25">
      <c r="A101" s="131">
        <v>43053.509027777778</v>
      </c>
      <c r="B101" s="131">
        <f t="shared" si="1"/>
        <v>43053.513194444444</v>
      </c>
      <c r="C101" s="130">
        <v>8.99</v>
      </c>
      <c r="D101" s="130">
        <v>134.9</v>
      </c>
      <c r="E101" s="130">
        <v>5.8529999999999998</v>
      </c>
    </row>
    <row r="102" spans="1:8" x14ac:dyDescent="0.25">
      <c r="A102" s="131">
        <v>43053.509722222225</v>
      </c>
      <c r="B102" s="131">
        <f t="shared" si="1"/>
        <v>43053.513888888891</v>
      </c>
      <c r="C102" s="130">
        <v>17.66</v>
      </c>
      <c r="D102" s="130">
        <v>152.19999999999999</v>
      </c>
      <c r="E102" s="130">
        <v>13.65</v>
      </c>
    </row>
    <row r="103" spans="1:8" x14ac:dyDescent="0.25">
      <c r="A103" s="131">
        <v>43053.510416666664</v>
      </c>
      <c r="B103" s="131">
        <f t="shared" si="1"/>
        <v>43053.51458333333</v>
      </c>
      <c r="C103" s="130">
        <v>17.559999999999999</v>
      </c>
      <c r="D103" s="130">
        <v>152.69999999999999</v>
      </c>
      <c r="E103" s="130">
        <v>13.72</v>
      </c>
    </row>
    <row r="104" spans="1:8" x14ac:dyDescent="0.25">
      <c r="A104" s="131">
        <v>43053.511111111111</v>
      </c>
      <c r="B104" s="131">
        <f t="shared" si="1"/>
        <v>43053.515277777777</v>
      </c>
      <c r="C104" s="130">
        <v>16.91</v>
      </c>
      <c r="D104" s="130">
        <v>152.9</v>
      </c>
      <c r="E104" s="130">
        <v>13.74</v>
      </c>
    </row>
    <row r="105" spans="1:8" x14ac:dyDescent="0.25">
      <c r="A105" s="134">
        <v>43053.511805555558</v>
      </c>
      <c r="B105" s="134">
        <f t="shared" si="1"/>
        <v>43053.515972222223</v>
      </c>
      <c r="C105" s="132">
        <v>16.89</v>
      </c>
      <c r="D105" s="132">
        <v>153.1</v>
      </c>
      <c r="E105" s="132">
        <v>13.73</v>
      </c>
      <c r="F105" s="133" t="s">
        <v>110</v>
      </c>
    </row>
    <row r="106" spans="1:8" x14ac:dyDescent="0.25">
      <c r="A106" s="131">
        <v>43053.512499999997</v>
      </c>
      <c r="B106" s="131">
        <f t="shared" si="1"/>
        <v>43053.516666666663</v>
      </c>
      <c r="C106" s="130">
        <v>16.78</v>
      </c>
      <c r="D106" s="130">
        <v>153.1</v>
      </c>
      <c r="E106" s="130">
        <v>13.72</v>
      </c>
    </row>
    <row r="107" spans="1:8" x14ac:dyDescent="0.25">
      <c r="A107" s="131">
        <v>43053.513194444444</v>
      </c>
      <c r="B107" s="131">
        <f t="shared" si="1"/>
        <v>43053.517361111109</v>
      </c>
      <c r="C107" s="130">
        <v>16.8</v>
      </c>
      <c r="D107" s="130">
        <v>154.19999999999999</v>
      </c>
      <c r="E107" s="130">
        <v>13.73</v>
      </c>
    </row>
    <row r="108" spans="1:8" x14ac:dyDescent="0.25">
      <c r="A108" s="131">
        <v>43053.513888888891</v>
      </c>
      <c r="B108" s="131">
        <f t="shared" si="1"/>
        <v>43053.518055555556</v>
      </c>
      <c r="C108" s="130">
        <v>17</v>
      </c>
      <c r="D108" s="130">
        <v>152.1</v>
      </c>
      <c r="E108" s="130">
        <v>13.74</v>
      </c>
    </row>
    <row r="109" spans="1:8" x14ac:dyDescent="0.25">
      <c r="A109" s="131">
        <v>43053.51458333333</v>
      </c>
      <c r="B109" s="131">
        <f t="shared" si="1"/>
        <v>43053.518749999996</v>
      </c>
      <c r="C109" s="130">
        <v>17.100000000000001</v>
      </c>
      <c r="D109" s="130">
        <v>151.9</v>
      </c>
      <c r="E109" s="130">
        <v>13.74</v>
      </c>
    </row>
    <row r="110" spans="1:8" x14ac:dyDescent="0.25">
      <c r="A110" s="131">
        <v>43053.515277777777</v>
      </c>
      <c r="B110" s="131">
        <f t="shared" si="1"/>
        <v>43053.519444444442</v>
      </c>
      <c r="C110" s="130">
        <v>16.899999999999999</v>
      </c>
      <c r="D110" s="130">
        <v>152</v>
      </c>
      <c r="E110" s="130">
        <v>13.8</v>
      </c>
    </row>
    <row r="111" spans="1:8" x14ac:dyDescent="0.25">
      <c r="A111" s="131">
        <v>43053.515972222223</v>
      </c>
      <c r="B111" s="131">
        <f t="shared" si="1"/>
        <v>43053.520138888889</v>
      </c>
      <c r="C111" s="130">
        <v>17.04</v>
      </c>
      <c r="D111" s="130">
        <v>151.6</v>
      </c>
      <c r="E111" s="130">
        <v>13.82</v>
      </c>
    </row>
    <row r="112" spans="1:8" x14ac:dyDescent="0.25">
      <c r="A112" s="131">
        <v>43053.51666666667</v>
      </c>
      <c r="B112" s="131">
        <f t="shared" si="1"/>
        <v>43053.520833333336</v>
      </c>
      <c r="C112" s="130">
        <v>17.350000000000001</v>
      </c>
      <c r="D112" s="130">
        <v>151.69999999999999</v>
      </c>
      <c r="E112" s="130">
        <v>13.81</v>
      </c>
    </row>
    <row r="113" spans="1:6" x14ac:dyDescent="0.25">
      <c r="A113" s="131">
        <v>43053.517361111109</v>
      </c>
      <c r="B113" s="131">
        <f t="shared" si="1"/>
        <v>43053.521527777775</v>
      </c>
      <c r="C113" s="130">
        <v>17.22</v>
      </c>
      <c r="D113" s="130">
        <v>150.80000000000001</v>
      </c>
      <c r="E113" s="130">
        <v>13.81</v>
      </c>
    </row>
    <row r="114" spans="1:6" x14ac:dyDescent="0.25">
      <c r="A114" s="131">
        <v>43053.518055555556</v>
      </c>
      <c r="B114" s="131">
        <f t="shared" si="1"/>
        <v>43053.522222222222</v>
      </c>
      <c r="C114" s="130">
        <v>17.2</v>
      </c>
      <c r="D114" s="130">
        <v>150.4</v>
      </c>
      <c r="E114" s="130">
        <v>13.83</v>
      </c>
    </row>
    <row r="115" spans="1:6" x14ac:dyDescent="0.25">
      <c r="A115" s="131">
        <v>43053.518750000003</v>
      </c>
      <c r="B115" s="131">
        <f t="shared" si="1"/>
        <v>43053.522916666669</v>
      </c>
      <c r="C115" s="130">
        <v>17.25</v>
      </c>
      <c r="D115" s="130">
        <v>148.6</v>
      </c>
      <c r="E115" s="130">
        <v>13.85</v>
      </c>
    </row>
    <row r="116" spans="1:6" x14ac:dyDescent="0.25">
      <c r="A116" s="131">
        <v>43053.519444444442</v>
      </c>
      <c r="B116" s="131">
        <f t="shared" si="1"/>
        <v>43053.523611111108</v>
      </c>
      <c r="C116" s="130">
        <v>17.36</v>
      </c>
      <c r="D116" s="130">
        <v>146.6</v>
      </c>
      <c r="E116" s="130">
        <v>13.83</v>
      </c>
    </row>
    <row r="117" spans="1:6" x14ac:dyDescent="0.25">
      <c r="A117" s="131">
        <v>43053.520138888889</v>
      </c>
      <c r="B117" s="131">
        <f t="shared" si="1"/>
        <v>43053.524305555555</v>
      </c>
      <c r="C117" s="130">
        <v>17.239999999999998</v>
      </c>
      <c r="D117" s="130">
        <v>145.30000000000001</v>
      </c>
      <c r="E117" s="130">
        <v>13.86</v>
      </c>
    </row>
    <row r="118" spans="1:6" x14ac:dyDescent="0.25">
      <c r="A118" s="131">
        <v>43053.520833333336</v>
      </c>
      <c r="B118" s="131">
        <f t="shared" si="1"/>
        <v>43053.525000000001</v>
      </c>
      <c r="C118" s="130">
        <v>17.329999999999998</v>
      </c>
      <c r="D118" s="130">
        <v>143.80000000000001</v>
      </c>
      <c r="E118" s="130">
        <v>13.87</v>
      </c>
    </row>
    <row r="119" spans="1:6" x14ac:dyDescent="0.25">
      <c r="A119" s="131">
        <v>43053.521527777775</v>
      </c>
      <c r="B119" s="131">
        <f t="shared" si="1"/>
        <v>43053.525694444441</v>
      </c>
      <c r="C119" s="130">
        <v>17.32</v>
      </c>
      <c r="D119" s="130">
        <v>143</v>
      </c>
      <c r="E119" s="130">
        <v>13.87</v>
      </c>
    </row>
    <row r="120" spans="1:6" x14ac:dyDescent="0.25">
      <c r="A120" s="131">
        <v>43053.522222222222</v>
      </c>
      <c r="B120" s="131">
        <f t="shared" si="1"/>
        <v>43053.526388888888</v>
      </c>
      <c r="C120" s="130">
        <v>17.25</v>
      </c>
      <c r="D120" s="130">
        <v>143.1</v>
      </c>
      <c r="E120" s="130">
        <v>13.92</v>
      </c>
    </row>
    <row r="121" spans="1:6" x14ac:dyDescent="0.25">
      <c r="A121" s="131">
        <v>43053.522916666669</v>
      </c>
      <c r="B121" s="131">
        <f t="shared" si="1"/>
        <v>43053.527083333334</v>
      </c>
      <c r="C121" s="130">
        <v>17.260000000000002</v>
      </c>
      <c r="D121" s="130">
        <v>141</v>
      </c>
      <c r="E121" s="130">
        <v>13.94</v>
      </c>
    </row>
    <row r="122" spans="1:6" x14ac:dyDescent="0.25">
      <c r="A122" s="131">
        <v>43053.523611111108</v>
      </c>
      <c r="B122" s="131">
        <f t="shared" si="1"/>
        <v>43053.527777777774</v>
      </c>
      <c r="C122" s="130">
        <v>17.2</v>
      </c>
      <c r="D122" s="130">
        <v>140.6</v>
      </c>
      <c r="E122" s="130">
        <v>13.92</v>
      </c>
    </row>
    <row r="123" spans="1:6" x14ac:dyDescent="0.25">
      <c r="A123" s="131">
        <v>43053.524305555555</v>
      </c>
      <c r="B123" s="131">
        <f t="shared" si="1"/>
        <v>43053.52847222222</v>
      </c>
      <c r="C123" s="130">
        <v>17.28</v>
      </c>
      <c r="D123" s="130">
        <v>139.5</v>
      </c>
      <c r="E123" s="130">
        <v>13.93</v>
      </c>
    </row>
    <row r="124" spans="1:6" x14ac:dyDescent="0.25">
      <c r="A124" s="131">
        <v>43053.525000000001</v>
      </c>
      <c r="B124" s="131">
        <f t="shared" si="1"/>
        <v>43053.529166666667</v>
      </c>
      <c r="C124" s="130">
        <v>17.18</v>
      </c>
      <c r="D124" s="130">
        <v>139.4</v>
      </c>
      <c r="E124" s="130">
        <v>13.94</v>
      </c>
    </row>
    <row r="125" spans="1:6" x14ac:dyDescent="0.25">
      <c r="A125" s="134">
        <v>43053.525694444441</v>
      </c>
      <c r="B125" s="134">
        <f t="shared" si="1"/>
        <v>43053.529861111107</v>
      </c>
      <c r="C125" s="132">
        <v>17.13</v>
      </c>
      <c r="D125" s="132">
        <v>137.4</v>
      </c>
      <c r="E125" s="132">
        <v>13.93</v>
      </c>
      <c r="F125" s="133" t="s">
        <v>111</v>
      </c>
    </row>
    <row r="126" spans="1:6" x14ac:dyDescent="0.25">
      <c r="A126" s="134">
        <v>43053.526388888888</v>
      </c>
      <c r="B126" s="134">
        <f t="shared" si="1"/>
        <v>43053.530555555553</v>
      </c>
      <c r="C126" s="132">
        <v>16.739999999999998</v>
      </c>
      <c r="D126" s="132">
        <v>137</v>
      </c>
      <c r="E126" s="132">
        <v>13.96</v>
      </c>
      <c r="F126" s="133" t="s">
        <v>112</v>
      </c>
    </row>
    <row r="127" spans="1:6" x14ac:dyDescent="0.25">
      <c r="A127" s="131">
        <v>43053.527083333334</v>
      </c>
      <c r="B127" s="131">
        <f t="shared" si="1"/>
        <v>43053.53125</v>
      </c>
      <c r="C127" s="130">
        <v>16.64</v>
      </c>
      <c r="D127" s="130">
        <v>136.5</v>
      </c>
      <c r="E127" s="130">
        <v>13.97</v>
      </c>
    </row>
    <row r="128" spans="1:6" x14ac:dyDescent="0.25">
      <c r="A128" s="131">
        <v>43053.527777777781</v>
      </c>
      <c r="B128" s="131">
        <f t="shared" si="1"/>
        <v>43053.531944444447</v>
      </c>
      <c r="C128" s="130">
        <v>16.399999999999999</v>
      </c>
      <c r="D128" s="130">
        <v>136</v>
      </c>
      <c r="E128" s="130">
        <v>13.97</v>
      </c>
    </row>
    <row r="129" spans="1:5" x14ac:dyDescent="0.25">
      <c r="A129" s="131">
        <v>43053.52847222222</v>
      </c>
      <c r="B129" s="131">
        <f t="shared" si="1"/>
        <v>43053.532638888886</v>
      </c>
      <c r="C129" s="130">
        <v>16.16</v>
      </c>
      <c r="D129" s="130">
        <v>135.5</v>
      </c>
      <c r="E129" s="130">
        <v>14</v>
      </c>
    </row>
    <row r="130" spans="1:5" x14ac:dyDescent="0.25">
      <c r="A130" s="131">
        <v>43053.529166666667</v>
      </c>
      <c r="B130" s="131">
        <f t="shared" si="1"/>
        <v>43053.533333333333</v>
      </c>
      <c r="C130" s="130">
        <v>16.18</v>
      </c>
      <c r="D130" s="130">
        <v>135</v>
      </c>
      <c r="E130" s="130">
        <v>14.01</v>
      </c>
    </row>
    <row r="131" spans="1:5" x14ac:dyDescent="0.25">
      <c r="A131" s="131">
        <v>43053.529861111114</v>
      </c>
      <c r="B131" s="131">
        <f t="shared" ref="B131:B194" si="2">A131+$H$1</f>
        <v>43053.53402777778</v>
      </c>
      <c r="C131" s="130">
        <v>15.79</v>
      </c>
      <c r="D131" s="130">
        <v>134.80000000000001</v>
      </c>
      <c r="E131" s="130">
        <v>14.02</v>
      </c>
    </row>
    <row r="132" spans="1:5" x14ac:dyDescent="0.25">
      <c r="A132" s="131">
        <v>43053.530555555553</v>
      </c>
      <c r="B132" s="131">
        <f t="shared" si="2"/>
        <v>43053.534722222219</v>
      </c>
      <c r="C132" s="130">
        <v>15.81</v>
      </c>
      <c r="D132" s="130">
        <v>133.9</v>
      </c>
      <c r="E132" s="130">
        <v>14.04</v>
      </c>
    </row>
    <row r="133" spans="1:5" x14ac:dyDescent="0.25">
      <c r="A133" s="131">
        <v>43053.53125</v>
      </c>
      <c r="B133" s="131">
        <f t="shared" si="2"/>
        <v>43053.535416666666</v>
      </c>
      <c r="C133" s="130">
        <v>15.7</v>
      </c>
      <c r="D133" s="130">
        <v>132.69999999999999</v>
      </c>
      <c r="E133" s="130">
        <v>14.02</v>
      </c>
    </row>
    <row r="134" spans="1:5" x14ac:dyDescent="0.25">
      <c r="A134" s="131">
        <v>43053.531944444447</v>
      </c>
      <c r="B134" s="131">
        <f t="shared" si="2"/>
        <v>43053.536111111112</v>
      </c>
      <c r="C134" s="130">
        <v>15.49</v>
      </c>
      <c r="D134" s="130">
        <v>132</v>
      </c>
      <c r="E134" s="130">
        <v>14.03</v>
      </c>
    </row>
    <row r="135" spans="1:5" x14ac:dyDescent="0.25">
      <c r="A135" s="131">
        <v>43053.532638888886</v>
      </c>
      <c r="B135" s="131">
        <f t="shared" si="2"/>
        <v>43053.536805555552</v>
      </c>
      <c r="C135" s="130">
        <v>15.51</v>
      </c>
      <c r="D135" s="130">
        <v>131.4</v>
      </c>
      <c r="E135" s="130">
        <v>14.04</v>
      </c>
    </row>
    <row r="136" spans="1:5" x14ac:dyDescent="0.25">
      <c r="A136" s="131">
        <v>43053.533333333333</v>
      </c>
      <c r="B136" s="131">
        <f t="shared" si="2"/>
        <v>43053.537499999999</v>
      </c>
      <c r="C136" s="130">
        <v>15.43</v>
      </c>
      <c r="D136" s="130">
        <v>130.69999999999999</v>
      </c>
      <c r="E136" s="130">
        <v>14.03</v>
      </c>
    </row>
    <row r="137" spans="1:5" x14ac:dyDescent="0.25">
      <c r="A137" s="131">
        <v>43053.53402777778</v>
      </c>
      <c r="B137" s="131">
        <f t="shared" si="2"/>
        <v>43053.538194444445</v>
      </c>
      <c r="C137" s="130">
        <v>15.22</v>
      </c>
      <c r="D137" s="130">
        <v>130</v>
      </c>
      <c r="E137" s="130">
        <v>14.04</v>
      </c>
    </row>
    <row r="138" spans="1:5" x14ac:dyDescent="0.25">
      <c r="A138" s="131">
        <v>43053.534722222219</v>
      </c>
      <c r="B138" s="131">
        <f t="shared" si="2"/>
        <v>43053.538888888885</v>
      </c>
      <c r="C138" s="130">
        <v>15.25</v>
      </c>
      <c r="D138" s="130">
        <v>129.5</v>
      </c>
      <c r="E138" s="130">
        <v>14.07</v>
      </c>
    </row>
    <row r="139" spans="1:5" x14ac:dyDescent="0.25">
      <c r="A139" s="131">
        <v>43053.535416666666</v>
      </c>
      <c r="B139" s="131">
        <f t="shared" si="2"/>
        <v>43053.539583333331</v>
      </c>
      <c r="C139" s="130">
        <v>15.76</v>
      </c>
      <c r="D139" s="130">
        <v>128.9</v>
      </c>
      <c r="E139" s="130">
        <v>14.08</v>
      </c>
    </row>
    <row r="140" spans="1:5" x14ac:dyDescent="0.25">
      <c r="A140" s="131">
        <v>43053.536111111112</v>
      </c>
      <c r="B140" s="131">
        <f t="shared" si="2"/>
        <v>43053.540277777778</v>
      </c>
      <c r="C140" s="130">
        <v>15.66</v>
      </c>
      <c r="D140" s="130">
        <v>128.69999999999999</v>
      </c>
      <c r="E140" s="130">
        <v>14.09</v>
      </c>
    </row>
    <row r="141" spans="1:5" x14ac:dyDescent="0.25">
      <c r="A141" s="131">
        <v>43053.536805555559</v>
      </c>
      <c r="B141" s="131">
        <f t="shared" si="2"/>
        <v>43053.540972222225</v>
      </c>
      <c r="C141" s="130">
        <v>15.59</v>
      </c>
      <c r="D141" s="130">
        <v>127.8</v>
      </c>
      <c r="E141" s="130">
        <v>14.13</v>
      </c>
    </row>
    <row r="142" spans="1:5" x14ac:dyDescent="0.25">
      <c r="A142" s="131">
        <v>43053.537499999999</v>
      </c>
      <c r="B142" s="131">
        <f t="shared" si="2"/>
        <v>43053.541666666664</v>
      </c>
      <c r="C142" s="130">
        <v>15.62</v>
      </c>
      <c r="D142" s="130">
        <v>126.1</v>
      </c>
      <c r="E142" s="130">
        <v>14.11</v>
      </c>
    </row>
    <row r="143" spans="1:5" x14ac:dyDescent="0.25">
      <c r="A143" s="131">
        <v>43053.538194444445</v>
      </c>
      <c r="B143" s="131">
        <f t="shared" si="2"/>
        <v>43053.542361111111</v>
      </c>
      <c r="C143" s="130">
        <v>15.25</v>
      </c>
      <c r="D143" s="130">
        <v>126.8</v>
      </c>
      <c r="E143" s="130">
        <v>14.07</v>
      </c>
    </row>
    <row r="144" spans="1:5" x14ac:dyDescent="0.25">
      <c r="A144" s="131">
        <v>43053.538888888892</v>
      </c>
      <c r="B144" s="131">
        <f t="shared" si="2"/>
        <v>43053.543055555558</v>
      </c>
      <c r="C144" s="130">
        <v>14.85</v>
      </c>
      <c r="D144" s="130">
        <v>125.6</v>
      </c>
      <c r="E144" s="130">
        <v>14.08</v>
      </c>
    </row>
    <row r="145" spans="1:6" x14ac:dyDescent="0.25">
      <c r="A145" s="131">
        <v>43053.539583333331</v>
      </c>
      <c r="B145" s="131">
        <f t="shared" si="2"/>
        <v>43053.543749999997</v>
      </c>
      <c r="C145" s="130">
        <v>14.79</v>
      </c>
      <c r="D145" s="130">
        <v>125.2</v>
      </c>
      <c r="E145" s="130">
        <v>14.08</v>
      </c>
    </row>
    <row r="146" spans="1:6" x14ac:dyDescent="0.25">
      <c r="A146" s="134">
        <v>43053.540277777778</v>
      </c>
      <c r="B146" s="134">
        <f t="shared" si="2"/>
        <v>43053.544444444444</v>
      </c>
      <c r="C146" s="132">
        <v>14.6</v>
      </c>
      <c r="D146" s="132">
        <v>124.7</v>
      </c>
      <c r="E146" s="132">
        <v>14.06</v>
      </c>
      <c r="F146" s="133" t="s">
        <v>113</v>
      </c>
    </row>
    <row r="147" spans="1:6" x14ac:dyDescent="0.25">
      <c r="A147" s="134">
        <v>43053.540972222225</v>
      </c>
      <c r="B147" s="134">
        <f t="shared" si="2"/>
        <v>43053.545138888891</v>
      </c>
      <c r="C147" s="132">
        <v>14.51</v>
      </c>
      <c r="D147" s="132">
        <v>124.5</v>
      </c>
      <c r="E147" s="132">
        <v>14.07</v>
      </c>
      <c r="F147" s="133" t="s">
        <v>114</v>
      </c>
    </row>
    <row r="148" spans="1:6" x14ac:dyDescent="0.25">
      <c r="A148" s="131">
        <v>43053.541666666664</v>
      </c>
      <c r="B148" s="131">
        <f t="shared" si="2"/>
        <v>43053.54583333333</v>
      </c>
      <c r="C148" s="130">
        <v>14.45</v>
      </c>
      <c r="D148" s="130">
        <v>123.7</v>
      </c>
      <c r="E148" s="130">
        <v>14.05</v>
      </c>
    </row>
    <row r="149" spans="1:6" x14ac:dyDescent="0.25">
      <c r="A149" s="131">
        <v>43053.542361111111</v>
      </c>
      <c r="B149" s="131">
        <f t="shared" si="2"/>
        <v>43053.546527777777</v>
      </c>
      <c r="C149" s="130">
        <v>14.45</v>
      </c>
      <c r="D149" s="130">
        <v>124.2</v>
      </c>
      <c r="E149" s="130">
        <v>14.03</v>
      </c>
    </row>
    <row r="150" spans="1:6" x14ac:dyDescent="0.25">
      <c r="A150" s="131">
        <v>43053.543055555558</v>
      </c>
      <c r="B150" s="131">
        <f t="shared" si="2"/>
        <v>43053.547222222223</v>
      </c>
      <c r="C150" s="130">
        <v>14.34</v>
      </c>
      <c r="D150" s="130">
        <v>125</v>
      </c>
      <c r="E150" s="130">
        <v>14.06</v>
      </c>
    </row>
    <row r="151" spans="1:6" x14ac:dyDescent="0.25">
      <c r="A151" s="131">
        <v>43053.543749999997</v>
      </c>
      <c r="B151" s="131">
        <f t="shared" si="2"/>
        <v>43053.547916666663</v>
      </c>
      <c r="C151" s="130">
        <v>14.17</v>
      </c>
      <c r="D151" s="130">
        <v>125.1</v>
      </c>
      <c r="E151" s="130">
        <v>14.11</v>
      </c>
    </row>
    <row r="152" spans="1:6" x14ac:dyDescent="0.25">
      <c r="A152" s="131">
        <v>43053.544444444444</v>
      </c>
      <c r="B152" s="131">
        <f t="shared" si="2"/>
        <v>43053.548611111109</v>
      </c>
      <c r="C152" s="130">
        <v>14.09</v>
      </c>
      <c r="D152" s="130">
        <v>124.8</v>
      </c>
      <c r="E152" s="130">
        <v>14.11</v>
      </c>
    </row>
    <row r="153" spans="1:6" x14ac:dyDescent="0.25">
      <c r="A153" s="131">
        <v>43053.545138888891</v>
      </c>
      <c r="B153" s="131">
        <f t="shared" si="2"/>
        <v>43053.549305555556</v>
      </c>
      <c r="C153" s="130">
        <v>14.18</v>
      </c>
      <c r="D153" s="130">
        <v>124.9</v>
      </c>
      <c r="E153" s="130">
        <v>14.1</v>
      </c>
    </row>
    <row r="154" spans="1:6" x14ac:dyDescent="0.25">
      <c r="A154" s="131">
        <v>43053.54583333333</v>
      </c>
      <c r="B154" s="131">
        <f t="shared" si="2"/>
        <v>43053.549999999996</v>
      </c>
      <c r="C154" s="130">
        <v>14.18</v>
      </c>
      <c r="D154" s="130">
        <v>124.3</v>
      </c>
      <c r="E154" s="130">
        <v>14.11</v>
      </c>
    </row>
    <row r="155" spans="1:6" x14ac:dyDescent="0.25">
      <c r="A155" s="131">
        <v>43053.546527777777</v>
      </c>
      <c r="B155" s="131">
        <f t="shared" si="2"/>
        <v>43053.550694444442</v>
      </c>
      <c r="C155" s="130">
        <v>14.19</v>
      </c>
      <c r="D155" s="130">
        <v>124.7</v>
      </c>
      <c r="E155" s="130">
        <v>14.1</v>
      </c>
    </row>
    <row r="156" spans="1:6" x14ac:dyDescent="0.25">
      <c r="A156" s="131">
        <v>43053.547222222223</v>
      </c>
      <c r="B156" s="131">
        <f t="shared" si="2"/>
        <v>43053.551388888889</v>
      </c>
      <c r="C156" s="130">
        <v>14.22</v>
      </c>
      <c r="D156" s="130">
        <v>124.4</v>
      </c>
      <c r="E156" s="130">
        <v>14.12</v>
      </c>
    </row>
    <row r="157" spans="1:6" x14ac:dyDescent="0.25">
      <c r="A157" s="131">
        <v>43053.54791666667</v>
      </c>
      <c r="B157" s="131">
        <f t="shared" si="2"/>
        <v>43053.552083333336</v>
      </c>
      <c r="C157" s="130">
        <v>14.23</v>
      </c>
      <c r="D157" s="130">
        <v>124.1</v>
      </c>
      <c r="E157" s="130">
        <v>14.12</v>
      </c>
    </row>
    <row r="158" spans="1:6" x14ac:dyDescent="0.25">
      <c r="A158" s="131">
        <v>43053.548611111109</v>
      </c>
      <c r="B158" s="131">
        <f t="shared" si="2"/>
        <v>43053.552777777775</v>
      </c>
      <c r="C158" s="130">
        <v>13.91</v>
      </c>
      <c r="D158" s="130">
        <v>123.8</v>
      </c>
      <c r="E158" s="130">
        <v>14.14</v>
      </c>
    </row>
    <row r="159" spans="1:6" x14ac:dyDescent="0.25">
      <c r="A159" s="131">
        <v>43053.549305555556</v>
      </c>
      <c r="B159" s="131">
        <f t="shared" si="2"/>
        <v>43053.553472222222</v>
      </c>
      <c r="C159" s="130">
        <v>13.92</v>
      </c>
      <c r="D159" s="130">
        <v>123.8</v>
      </c>
      <c r="E159" s="130">
        <v>14.16</v>
      </c>
    </row>
    <row r="160" spans="1:6" x14ac:dyDescent="0.25">
      <c r="A160" s="131">
        <v>43053.55</v>
      </c>
      <c r="B160" s="131">
        <f t="shared" si="2"/>
        <v>43053.554166666669</v>
      </c>
      <c r="C160" s="130">
        <v>14.03</v>
      </c>
      <c r="D160" s="130">
        <v>123.8</v>
      </c>
      <c r="E160" s="130">
        <v>14.17</v>
      </c>
    </row>
    <row r="161" spans="1:6" x14ac:dyDescent="0.25">
      <c r="A161" s="131">
        <v>43053.550694444442</v>
      </c>
      <c r="B161" s="131">
        <f t="shared" si="2"/>
        <v>43053.554861111108</v>
      </c>
      <c r="C161" s="130">
        <v>13.69</v>
      </c>
      <c r="D161" s="130">
        <v>122.6</v>
      </c>
      <c r="E161" s="130">
        <v>14.32</v>
      </c>
    </row>
    <row r="162" spans="1:6" x14ac:dyDescent="0.25">
      <c r="A162" s="131">
        <v>43053.551388888889</v>
      </c>
      <c r="B162" s="131">
        <f t="shared" si="2"/>
        <v>43053.555555555555</v>
      </c>
      <c r="C162" s="130">
        <v>13.61</v>
      </c>
      <c r="D162" s="130">
        <v>122.5</v>
      </c>
      <c r="E162" s="130">
        <v>14.46</v>
      </c>
    </row>
    <row r="163" spans="1:6" x14ac:dyDescent="0.25">
      <c r="A163" s="131">
        <v>43053.552083333336</v>
      </c>
      <c r="B163" s="131">
        <f t="shared" si="2"/>
        <v>43053.556250000001</v>
      </c>
      <c r="C163" s="130">
        <v>13.59</v>
      </c>
      <c r="D163" s="130">
        <v>121.3</v>
      </c>
      <c r="E163" s="130">
        <v>14.55</v>
      </c>
    </row>
    <row r="164" spans="1:6" x14ac:dyDescent="0.25">
      <c r="A164" s="131">
        <v>43053.552777777775</v>
      </c>
      <c r="B164" s="131">
        <f t="shared" si="2"/>
        <v>43053.556944444441</v>
      </c>
      <c r="C164" s="130">
        <v>13.31</v>
      </c>
      <c r="D164" s="130">
        <v>119.9</v>
      </c>
      <c r="E164" s="130">
        <v>14.51</v>
      </c>
    </row>
    <row r="165" spans="1:6" x14ac:dyDescent="0.25">
      <c r="A165" s="131">
        <v>43053.553472222222</v>
      </c>
      <c r="B165" s="131">
        <f t="shared" si="2"/>
        <v>43053.557638888888</v>
      </c>
      <c r="C165" s="130">
        <v>13.31</v>
      </c>
      <c r="D165" s="130">
        <v>118.5</v>
      </c>
      <c r="E165" s="130">
        <v>14.56</v>
      </c>
    </row>
    <row r="166" spans="1:6" x14ac:dyDescent="0.25">
      <c r="A166" s="131">
        <v>43053.554166666669</v>
      </c>
      <c r="B166" s="131">
        <f t="shared" si="2"/>
        <v>43053.558333333334</v>
      </c>
      <c r="C166" s="130">
        <v>13.11</v>
      </c>
      <c r="D166" s="130">
        <v>116.1</v>
      </c>
      <c r="E166" s="130">
        <v>14.57</v>
      </c>
    </row>
    <row r="167" spans="1:6" x14ac:dyDescent="0.25">
      <c r="A167" s="134">
        <v>43053.554861111108</v>
      </c>
      <c r="B167" s="134">
        <f t="shared" si="2"/>
        <v>43053.559027777774</v>
      </c>
      <c r="C167" s="132">
        <v>13.47</v>
      </c>
      <c r="D167" s="132">
        <v>115.1</v>
      </c>
      <c r="E167" s="132">
        <v>14.45</v>
      </c>
      <c r="F167" s="133" t="s">
        <v>115</v>
      </c>
    </row>
    <row r="168" spans="1:6" x14ac:dyDescent="0.25">
      <c r="A168" s="134">
        <v>43053.555555555555</v>
      </c>
      <c r="B168" s="134">
        <f t="shared" si="2"/>
        <v>43053.55972222222</v>
      </c>
      <c r="C168" s="132">
        <v>13.35</v>
      </c>
      <c r="D168" s="132">
        <v>113.3</v>
      </c>
      <c r="E168" s="132">
        <v>14.4</v>
      </c>
      <c r="F168" s="133" t="s">
        <v>116</v>
      </c>
    </row>
    <row r="169" spans="1:6" x14ac:dyDescent="0.25">
      <c r="A169" s="131">
        <v>43053.556250000001</v>
      </c>
      <c r="B169" s="131">
        <f t="shared" si="2"/>
        <v>43053.560416666667</v>
      </c>
      <c r="C169" s="130">
        <v>13.52</v>
      </c>
      <c r="D169" s="130">
        <v>112.4</v>
      </c>
      <c r="E169" s="130">
        <v>14.32</v>
      </c>
    </row>
    <row r="170" spans="1:6" x14ac:dyDescent="0.25">
      <c r="A170" s="131">
        <v>43053.556944444441</v>
      </c>
      <c r="B170" s="131">
        <f t="shared" si="2"/>
        <v>43053.561111111107</v>
      </c>
      <c r="C170" s="130">
        <v>13.62</v>
      </c>
      <c r="D170" s="130">
        <v>111</v>
      </c>
      <c r="E170" s="130">
        <v>14.28</v>
      </c>
    </row>
    <row r="171" spans="1:6" x14ac:dyDescent="0.25">
      <c r="A171" s="131">
        <v>43053.557638888888</v>
      </c>
      <c r="B171" s="131">
        <f t="shared" si="2"/>
        <v>43053.561805555553</v>
      </c>
      <c r="C171" s="130">
        <v>13.64</v>
      </c>
      <c r="D171" s="130">
        <v>110.8</v>
      </c>
      <c r="E171" s="130">
        <v>14.33</v>
      </c>
    </row>
    <row r="172" spans="1:6" x14ac:dyDescent="0.25">
      <c r="A172" s="131">
        <v>43053.558333333334</v>
      </c>
      <c r="B172" s="131">
        <f t="shared" si="2"/>
        <v>43053.5625</v>
      </c>
      <c r="C172" s="130">
        <v>13.58</v>
      </c>
      <c r="D172" s="130">
        <v>110.8</v>
      </c>
      <c r="E172" s="130">
        <v>14.36</v>
      </c>
    </row>
    <row r="173" spans="1:6" x14ac:dyDescent="0.25">
      <c r="A173" s="131">
        <v>43053.559027777781</v>
      </c>
      <c r="B173" s="131">
        <f t="shared" si="2"/>
        <v>43053.563194444447</v>
      </c>
      <c r="C173" s="130">
        <v>13.4</v>
      </c>
      <c r="D173" s="130">
        <v>111.6</v>
      </c>
      <c r="E173" s="130">
        <v>14.35</v>
      </c>
    </row>
    <row r="174" spans="1:6" x14ac:dyDescent="0.25">
      <c r="A174" s="131">
        <v>43053.55972222222</v>
      </c>
      <c r="B174" s="131">
        <f t="shared" si="2"/>
        <v>43053.563888888886</v>
      </c>
      <c r="C174" s="130">
        <v>13.46</v>
      </c>
      <c r="D174" s="130">
        <v>112.6</v>
      </c>
      <c r="E174" s="130">
        <v>14.4</v>
      </c>
    </row>
    <row r="175" spans="1:6" x14ac:dyDescent="0.25">
      <c r="A175" s="131">
        <v>43053.560416666667</v>
      </c>
      <c r="B175" s="131">
        <f t="shared" si="2"/>
        <v>43053.564583333333</v>
      </c>
      <c r="C175" s="130">
        <v>13.34</v>
      </c>
      <c r="D175" s="130">
        <v>111.6</v>
      </c>
      <c r="E175" s="130">
        <v>14.38</v>
      </c>
    </row>
    <row r="176" spans="1:6" x14ac:dyDescent="0.25">
      <c r="A176" s="131">
        <v>43053.561111111114</v>
      </c>
      <c r="B176" s="131">
        <f t="shared" si="2"/>
        <v>43053.56527777778</v>
      </c>
      <c r="C176" s="130">
        <v>13.53</v>
      </c>
      <c r="D176" s="130">
        <v>112.2</v>
      </c>
      <c r="E176" s="130">
        <v>14.35</v>
      </c>
    </row>
    <row r="177" spans="1:6" x14ac:dyDescent="0.25">
      <c r="A177" s="131">
        <v>43053.561805555553</v>
      </c>
      <c r="B177" s="131">
        <f t="shared" si="2"/>
        <v>43053.565972222219</v>
      </c>
      <c r="C177" s="130">
        <v>13.74</v>
      </c>
      <c r="D177" s="130">
        <v>112.3</v>
      </c>
      <c r="E177" s="130">
        <v>14.41</v>
      </c>
    </row>
    <row r="178" spans="1:6" x14ac:dyDescent="0.25">
      <c r="A178" s="131">
        <v>43053.5625</v>
      </c>
      <c r="B178" s="131">
        <f t="shared" si="2"/>
        <v>43053.566666666666</v>
      </c>
      <c r="C178" s="130">
        <v>13.31</v>
      </c>
      <c r="D178" s="130">
        <v>112.3</v>
      </c>
      <c r="E178" s="130">
        <v>14.48</v>
      </c>
    </row>
    <row r="179" spans="1:6" x14ac:dyDescent="0.25">
      <c r="A179" s="131">
        <v>43053.563194444447</v>
      </c>
      <c r="B179" s="131">
        <f t="shared" si="2"/>
        <v>43053.567361111112</v>
      </c>
      <c r="C179" s="130">
        <v>13.09</v>
      </c>
      <c r="D179" s="130">
        <v>111.2</v>
      </c>
      <c r="E179" s="130">
        <v>14.57</v>
      </c>
    </row>
    <row r="180" spans="1:6" x14ac:dyDescent="0.25">
      <c r="A180" s="131">
        <v>43053.563888888886</v>
      </c>
      <c r="B180" s="131">
        <f t="shared" si="2"/>
        <v>43053.568055555552</v>
      </c>
      <c r="C180" s="130">
        <v>13.09</v>
      </c>
      <c r="D180" s="130">
        <v>111.7</v>
      </c>
      <c r="E180" s="130">
        <v>14.65</v>
      </c>
    </row>
    <row r="181" spans="1:6" x14ac:dyDescent="0.25">
      <c r="A181" s="131">
        <v>43053.564583333333</v>
      </c>
      <c r="B181" s="131">
        <f t="shared" si="2"/>
        <v>43053.568749999999</v>
      </c>
      <c r="C181" s="130">
        <v>12.93</v>
      </c>
      <c r="D181" s="130">
        <v>110.9</v>
      </c>
      <c r="E181" s="130">
        <v>14.78</v>
      </c>
    </row>
    <row r="182" spans="1:6" x14ac:dyDescent="0.25">
      <c r="A182" s="131">
        <v>43053.56527777778</v>
      </c>
      <c r="B182" s="131">
        <f t="shared" si="2"/>
        <v>43053.569444444445</v>
      </c>
      <c r="C182" s="130">
        <v>12.63</v>
      </c>
      <c r="D182" s="130">
        <v>109.6</v>
      </c>
      <c r="E182" s="130">
        <v>14.76</v>
      </c>
    </row>
    <row r="183" spans="1:6" x14ac:dyDescent="0.25">
      <c r="A183" s="131">
        <v>43053.565972222219</v>
      </c>
      <c r="B183" s="131">
        <f t="shared" si="2"/>
        <v>43053.570138888885</v>
      </c>
      <c r="C183" s="130">
        <v>12.92</v>
      </c>
      <c r="D183" s="130">
        <v>108.7</v>
      </c>
      <c r="E183" s="130">
        <v>14.69</v>
      </c>
    </row>
    <row r="184" spans="1:6" x14ac:dyDescent="0.25">
      <c r="A184" s="131">
        <v>43053.566666666666</v>
      </c>
      <c r="B184" s="131">
        <f t="shared" si="2"/>
        <v>43053.570833333331</v>
      </c>
      <c r="C184" s="130">
        <v>12.99</v>
      </c>
      <c r="D184" s="130">
        <v>106.9</v>
      </c>
      <c r="E184" s="130">
        <v>14.75</v>
      </c>
    </row>
    <row r="185" spans="1:6" x14ac:dyDescent="0.25">
      <c r="A185" s="131">
        <v>43053.567361111112</v>
      </c>
      <c r="B185" s="131">
        <f t="shared" si="2"/>
        <v>43053.571527777778</v>
      </c>
      <c r="C185" s="130">
        <v>12.71</v>
      </c>
      <c r="D185" s="130">
        <v>104.6</v>
      </c>
      <c r="E185" s="130">
        <v>14.81</v>
      </c>
    </row>
    <row r="186" spans="1:6" x14ac:dyDescent="0.25">
      <c r="A186" s="131">
        <v>43053.568055555559</v>
      </c>
      <c r="B186" s="131">
        <f t="shared" si="2"/>
        <v>43053.572222222225</v>
      </c>
      <c r="C186" s="130">
        <v>12.58</v>
      </c>
      <c r="D186" s="130">
        <v>103.7</v>
      </c>
      <c r="E186" s="130">
        <v>14.92</v>
      </c>
    </row>
    <row r="187" spans="1:6" x14ac:dyDescent="0.25">
      <c r="A187" s="131">
        <v>43053.568749999999</v>
      </c>
      <c r="B187" s="131">
        <f t="shared" si="2"/>
        <v>43053.572916666664</v>
      </c>
      <c r="C187" s="130">
        <v>12.73</v>
      </c>
      <c r="D187" s="130">
        <v>101.2</v>
      </c>
      <c r="E187" s="130">
        <v>14.97</v>
      </c>
    </row>
    <row r="188" spans="1:6" x14ac:dyDescent="0.25">
      <c r="A188" s="134">
        <v>43053.569444444445</v>
      </c>
      <c r="B188" s="134">
        <f t="shared" si="2"/>
        <v>43053.573611111111</v>
      </c>
      <c r="C188" s="132">
        <v>12.81</v>
      </c>
      <c r="D188" s="132">
        <v>99.6</v>
      </c>
      <c r="E188" s="132">
        <v>14.91</v>
      </c>
      <c r="F188" s="133" t="s">
        <v>117</v>
      </c>
    </row>
    <row r="189" spans="1:6" x14ac:dyDescent="0.25">
      <c r="A189" s="134">
        <v>43053.570138888892</v>
      </c>
      <c r="B189" s="134">
        <f t="shared" si="2"/>
        <v>43053.574305555558</v>
      </c>
      <c r="C189" s="132">
        <v>13.01</v>
      </c>
      <c r="D189" s="132">
        <v>98.6</v>
      </c>
      <c r="E189" s="132">
        <v>14.9</v>
      </c>
      <c r="F189" s="133" t="s">
        <v>118</v>
      </c>
    </row>
    <row r="190" spans="1:6" x14ac:dyDescent="0.25">
      <c r="A190" s="131">
        <v>43053.570833333331</v>
      </c>
      <c r="B190" s="131">
        <f t="shared" si="2"/>
        <v>43053.574999999997</v>
      </c>
      <c r="C190" s="130">
        <v>13.46</v>
      </c>
      <c r="D190" s="130">
        <v>97.2</v>
      </c>
      <c r="E190" s="130">
        <v>14.86</v>
      </c>
    </row>
    <row r="191" spans="1:6" x14ac:dyDescent="0.25">
      <c r="A191" s="131">
        <v>43053.571527777778</v>
      </c>
      <c r="B191" s="131">
        <f t="shared" si="2"/>
        <v>43053.575694444444</v>
      </c>
      <c r="C191" s="130">
        <v>13.62</v>
      </c>
      <c r="D191" s="130">
        <v>96.3</v>
      </c>
      <c r="E191" s="130">
        <v>14.73</v>
      </c>
    </row>
    <row r="192" spans="1:6" x14ac:dyDescent="0.25">
      <c r="A192" s="131">
        <v>43053.572222222225</v>
      </c>
      <c r="B192" s="131">
        <f t="shared" si="2"/>
        <v>43053.576388888891</v>
      </c>
      <c r="C192" s="130">
        <v>13.55</v>
      </c>
      <c r="D192" s="130">
        <v>95.4</v>
      </c>
      <c r="E192" s="130">
        <v>14.7</v>
      </c>
    </row>
    <row r="193" spans="1:5" x14ac:dyDescent="0.25">
      <c r="A193" s="131">
        <v>43053.572916666664</v>
      </c>
      <c r="B193" s="131">
        <f t="shared" si="2"/>
        <v>43053.57708333333</v>
      </c>
      <c r="C193" s="130">
        <v>13.61</v>
      </c>
      <c r="D193" s="130">
        <v>94.2</v>
      </c>
      <c r="E193" s="130">
        <v>14.69</v>
      </c>
    </row>
    <row r="194" spans="1:5" x14ac:dyDescent="0.25">
      <c r="A194" s="131">
        <v>43053.573611111111</v>
      </c>
      <c r="B194" s="131">
        <f t="shared" si="2"/>
        <v>43053.577777777777</v>
      </c>
      <c r="C194" s="130">
        <v>13.45</v>
      </c>
      <c r="D194" s="130">
        <v>94.7</v>
      </c>
      <c r="E194" s="130">
        <v>14.85</v>
      </c>
    </row>
    <row r="195" spans="1:5" x14ac:dyDescent="0.25">
      <c r="A195" s="131">
        <v>43053.574305555558</v>
      </c>
      <c r="B195" s="131">
        <f t="shared" ref="B195:B258" si="3">A195+$H$1</f>
        <v>43053.578472222223</v>
      </c>
      <c r="C195" s="130">
        <v>13.18</v>
      </c>
      <c r="D195" s="130">
        <v>94.3</v>
      </c>
      <c r="E195" s="130">
        <v>14.92</v>
      </c>
    </row>
    <row r="196" spans="1:5" x14ac:dyDescent="0.25">
      <c r="A196" s="131">
        <v>43053.574999999997</v>
      </c>
      <c r="B196" s="131">
        <f t="shared" si="3"/>
        <v>43053.579166666663</v>
      </c>
      <c r="C196" s="130">
        <v>13.41</v>
      </c>
      <c r="D196" s="130">
        <v>94.2</v>
      </c>
      <c r="E196" s="130">
        <v>14.92</v>
      </c>
    </row>
    <row r="197" spans="1:5" x14ac:dyDescent="0.25">
      <c r="A197" s="131">
        <v>43053.575694444444</v>
      </c>
      <c r="B197" s="131">
        <f t="shared" si="3"/>
        <v>43053.579861111109</v>
      </c>
      <c r="C197" s="130">
        <v>13.37</v>
      </c>
      <c r="D197" s="130">
        <v>94.1</v>
      </c>
      <c r="E197" s="130">
        <v>14.9</v>
      </c>
    </row>
    <row r="198" spans="1:5" x14ac:dyDescent="0.25">
      <c r="A198" s="131">
        <v>43053.576388888891</v>
      </c>
      <c r="B198" s="131">
        <f t="shared" si="3"/>
        <v>43053.580555555556</v>
      </c>
      <c r="C198" s="130">
        <v>13.49</v>
      </c>
      <c r="D198" s="130">
        <v>94.4</v>
      </c>
      <c r="E198" s="130">
        <v>14.83</v>
      </c>
    </row>
    <row r="199" spans="1:5" x14ac:dyDescent="0.25">
      <c r="A199" s="131">
        <v>43053.57708333333</v>
      </c>
      <c r="B199" s="131">
        <f t="shared" si="3"/>
        <v>43053.581249999996</v>
      </c>
      <c r="C199" s="130">
        <v>13.45</v>
      </c>
      <c r="D199" s="130">
        <v>93.4</v>
      </c>
      <c r="E199" s="130">
        <v>14.75</v>
      </c>
    </row>
    <row r="200" spans="1:5" x14ac:dyDescent="0.25">
      <c r="A200" s="131">
        <v>43053.577777777777</v>
      </c>
      <c r="B200" s="131">
        <f t="shared" si="3"/>
        <v>43053.581944444442</v>
      </c>
      <c r="C200" s="130">
        <v>13.4</v>
      </c>
      <c r="D200" s="130">
        <v>93.9</v>
      </c>
      <c r="E200" s="130">
        <v>14.82</v>
      </c>
    </row>
    <row r="201" spans="1:5" x14ac:dyDescent="0.25">
      <c r="A201" s="131">
        <v>43053.578472222223</v>
      </c>
      <c r="B201" s="131">
        <f t="shared" si="3"/>
        <v>43053.582638888889</v>
      </c>
      <c r="C201" s="130">
        <v>13.63</v>
      </c>
      <c r="D201" s="130">
        <v>94</v>
      </c>
      <c r="E201" s="130">
        <v>14.85</v>
      </c>
    </row>
    <row r="202" spans="1:5" x14ac:dyDescent="0.25">
      <c r="A202" s="131">
        <v>43053.57916666667</v>
      </c>
      <c r="B202" s="131">
        <f t="shared" si="3"/>
        <v>43053.583333333336</v>
      </c>
      <c r="C202" s="130">
        <v>13.49</v>
      </c>
      <c r="D202" s="130">
        <v>92.8</v>
      </c>
      <c r="E202" s="130">
        <v>14.82</v>
      </c>
    </row>
    <row r="203" spans="1:5" x14ac:dyDescent="0.25">
      <c r="A203" s="131">
        <v>43053.579861111109</v>
      </c>
      <c r="B203" s="131">
        <f t="shared" si="3"/>
        <v>43053.584027777775</v>
      </c>
      <c r="C203" s="130">
        <v>14.16</v>
      </c>
      <c r="D203" s="130">
        <v>92.4</v>
      </c>
      <c r="E203" s="130">
        <v>14.56</v>
      </c>
    </row>
    <row r="204" spans="1:5" x14ac:dyDescent="0.25">
      <c r="A204" s="131">
        <v>43053.580555555556</v>
      </c>
      <c r="B204" s="131">
        <f t="shared" si="3"/>
        <v>43053.584722222222</v>
      </c>
      <c r="C204" s="130">
        <v>14.26</v>
      </c>
      <c r="D204" s="130">
        <v>92.9</v>
      </c>
      <c r="E204" s="130">
        <v>14.46</v>
      </c>
    </row>
    <row r="205" spans="1:5" x14ac:dyDescent="0.25">
      <c r="A205" s="131">
        <v>43053.581250000003</v>
      </c>
      <c r="B205" s="131">
        <f t="shared" si="3"/>
        <v>43053.585416666669</v>
      </c>
      <c r="C205" s="130">
        <v>14.3</v>
      </c>
      <c r="D205" s="130">
        <v>93.4</v>
      </c>
      <c r="E205" s="130">
        <v>14.38</v>
      </c>
    </row>
    <row r="206" spans="1:5" x14ac:dyDescent="0.25">
      <c r="A206" s="131">
        <v>43053.581944444442</v>
      </c>
      <c r="B206" s="131">
        <f t="shared" si="3"/>
        <v>43053.586111111108</v>
      </c>
      <c r="C206" s="130">
        <v>14.68</v>
      </c>
      <c r="D206" s="130">
        <v>93.8</v>
      </c>
      <c r="E206" s="130">
        <v>14.33</v>
      </c>
    </row>
    <row r="207" spans="1:5" x14ac:dyDescent="0.25">
      <c r="A207" s="131">
        <v>43053.582638888889</v>
      </c>
      <c r="B207" s="131">
        <f t="shared" si="3"/>
        <v>43053.586805555555</v>
      </c>
      <c r="C207" s="130">
        <v>14.91</v>
      </c>
      <c r="D207" s="130">
        <v>95</v>
      </c>
      <c r="E207" s="130">
        <v>14.32</v>
      </c>
    </row>
    <row r="208" spans="1:5" x14ac:dyDescent="0.25">
      <c r="A208" s="131">
        <v>43053.583333333336</v>
      </c>
      <c r="B208" s="131">
        <f t="shared" si="3"/>
        <v>43053.587500000001</v>
      </c>
      <c r="C208" s="130">
        <v>15.06</v>
      </c>
      <c r="D208" s="130">
        <v>95.8</v>
      </c>
      <c r="E208" s="130">
        <v>14.32</v>
      </c>
    </row>
    <row r="209" spans="1:6" x14ac:dyDescent="0.25">
      <c r="A209" s="134">
        <v>43053.584027777775</v>
      </c>
      <c r="B209" s="134">
        <f t="shared" si="3"/>
        <v>43053.588194444441</v>
      </c>
      <c r="C209" s="132">
        <v>14.84</v>
      </c>
      <c r="D209" s="132">
        <v>98.2</v>
      </c>
      <c r="E209" s="132">
        <v>14.33</v>
      </c>
      <c r="F209" s="133" t="s">
        <v>119</v>
      </c>
    </row>
    <row r="210" spans="1:6" x14ac:dyDescent="0.25">
      <c r="A210" s="134">
        <v>43053.584722222222</v>
      </c>
      <c r="B210" s="134">
        <f t="shared" si="3"/>
        <v>43053.588888888888</v>
      </c>
      <c r="C210" s="132">
        <v>14.97</v>
      </c>
      <c r="D210" s="132">
        <v>99.1</v>
      </c>
      <c r="E210" s="132">
        <v>14.32</v>
      </c>
      <c r="F210" s="133" t="s">
        <v>120</v>
      </c>
    </row>
    <row r="211" spans="1:6" x14ac:dyDescent="0.25">
      <c r="A211" s="131">
        <v>43053.585416666669</v>
      </c>
      <c r="B211" s="131">
        <f t="shared" si="3"/>
        <v>43053.589583333334</v>
      </c>
      <c r="C211" s="130">
        <v>15.18</v>
      </c>
      <c r="D211" s="130">
        <v>101</v>
      </c>
      <c r="E211" s="130">
        <v>14.4</v>
      </c>
    </row>
    <row r="212" spans="1:6" x14ac:dyDescent="0.25">
      <c r="A212" s="131">
        <v>43053.586111111108</v>
      </c>
      <c r="B212" s="131">
        <f t="shared" si="3"/>
        <v>43053.590277777774</v>
      </c>
      <c r="C212" s="130">
        <v>14.78</v>
      </c>
      <c r="D212" s="130">
        <v>102.6</v>
      </c>
      <c r="E212" s="130">
        <v>14.46</v>
      </c>
    </row>
    <row r="213" spans="1:6" x14ac:dyDescent="0.25">
      <c r="A213" s="131">
        <v>43053.586805555555</v>
      </c>
      <c r="B213" s="131">
        <f t="shared" si="3"/>
        <v>43053.59097222222</v>
      </c>
      <c r="C213" s="130">
        <v>15.2</v>
      </c>
      <c r="D213" s="130">
        <v>104.1</v>
      </c>
      <c r="E213" s="130">
        <v>14.42</v>
      </c>
    </row>
    <row r="214" spans="1:6" x14ac:dyDescent="0.25">
      <c r="A214" s="131">
        <v>43053.587500000001</v>
      </c>
      <c r="B214" s="131">
        <f t="shared" si="3"/>
        <v>43053.591666666667</v>
      </c>
      <c r="C214" s="130">
        <v>15.08</v>
      </c>
      <c r="D214" s="130">
        <v>104.6</v>
      </c>
      <c r="E214" s="130">
        <v>14.38</v>
      </c>
    </row>
    <row r="215" spans="1:6" x14ac:dyDescent="0.25">
      <c r="A215" s="131">
        <v>43053.588194444441</v>
      </c>
      <c r="B215" s="131">
        <f t="shared" si="3"/>
        <v>43053.592361111107</v>
      </c>
      <c r="C215" s="130">
        <v>15.04</v>
      </c>
      <c r="D215" s="130">
        <v>105.6</v>
      </c>
      <c r="E215" s="130">
        <v>14.33</v>
      </c>
    </row>
    <row r="216" spans="1:6" x14ac:dyDescent="0.25">
      <c r="A216" s="131">
        <v>43053.588888888888</v>
      </c>
      <c r="B216" s="131">
        <f t="shared" si="3"/>
        <v>43053.593055555553</v>
      </c>
      <c r="C216" s="130">
        <v>15.33</v>
      </c>
      <c r="D216" s="130">
        <v>107.3</v>
      </c>
      <c r="E216" s="130">
        <v>14.36</v>
      </c>
    </row>
    <row r="217" spans="1:6" x14ac:dyDescent="0.25">
      <c r="A217" s="131">
        <v>43053.589583333334</v>
      </c>
      <c r="B217" s="131">
        <f t="shared" si="3"/>
        <v>43053.59375</v>
      </c>
      <c r="C217" s="130">
        <v>15.42</v>
      </c>
      <c r="D217" s="130">
        <v>107.9</v>
      </c>
      <c r="E217" s="130">
        <v>14.41</v>
      </c>
    </row>
    <row r="218" spans="1:6" x14ac:dyDescent="0.25">
      <c r="A218" s="131">
        <v>43053.590277777781</v>
      </c>
      <c r="B218" s="131">
        <f t="shared" si="3"/>
        <v>43053.594444444447</v>
      </c>
      <c r="C218" s="130">
        <v>15.51</v>
      </c>
      <c r="D218" s="130">
        <v>108.4</v>
      </c>
      <c r="E218" s="130">
        <v>14.36</v>
      </c>
    </row>
    <row r="219" spans="1:6" x14ac:dyDescent="0.25">
      <c r="A219" s="131">
        <v>43053.59097222222</v>
      </c>
      <c r="B219" s="131">
        <f t="shared" si="3"/>
        <v>43053.595138888886</v>
      </c>
      <c r="C219" s="130">
        <v>16.13</v>
      </c>
      <c r="D219" s="130">
        <v>109.6</v>
      </c>
      <c r="E219" s="130">
        <v>14.35</v>
      </c>
    </row>
    <row r="220" spans="1:6" x14ac:dyDescent="0.25">
      <c r="A220" s="131">
        <v>43053.591666666667</v>
      </c>
      <c r="B220" s="131">
        <f t="shared" si="3"/>
        <v>43053.595833333333</v>
      </c>
      <c r="C220" s="130">
        <v>16.75</v>
      </c>
      <c r="D220" s="130">
        <v>110.6</v>
      </c>
      <c r="E220" s="130">
        <v>14.37</v>
      </c>
    </row>
    <row r="221" spans="1:6" x14ac:dyDescent="0.25">
      <c r="A221" s="131">
        <v>43053.592361111114</v>
      </c>
      <c r="B221" s="131">
        <f t="shared" si="3"/>
        <v>43053.59652777778</v>
      </c>
      <c r="C221" s="130">
        <v>17.829999999999998</v>
      </c>
      <c r="D221" s="130">
        <v>111.7</v>
      </c>
      <c r="E221" s="130">
        <v>14.38</v>
      </c>
    </row>
    <row r="222" spans="1:6" x14ac:dyDescent="0.25">
      <c r="A222" s="131">
        <v>43053.593055555553</v>
      </c>
      <c r="B222" s="131">
        <f t="shared" si="3"/>
        <v>43053.597222222219</v>
      </c>
      <c r="C222" s="130">
        <v>17.66</v>
      </c>
      <c r="D222" s="130">
        <v>111.5</v>
      </c>
      <c r="E222" s="130">
        <v>14.36</v>
      </c>
    </row>
    <row r="223" spans="1:6" x14ac:dyDescent="0.25">
      <c r="A223" s="131">
        <v>43053.59375</v>
      </c>
      <c r="B223" s="131">
        <f t="shared" si="3"/>
        <v>43053.597916666666</v>
      </c>
      <c r="C223" s="130">
        <v>18.87</v>
      </c>
      <c r="D223" s="130">
        <v>112.2</v>
      </c>
      <c r="E223" s="130">
        <v>14.39</v>
      </c>
    </row>
    <row r="224" spans="1:6" x14ac:dyDescent="0.25">
      <c r="A224" s="131">
        <v>43053.594444444447</v>
      </c>
      <c r="B224" s="131">
        <f t="shared" si="3"/>
        <v>43053.598611111112</v>
      </c>
      <c r="C224" s="130">
        <v>17.13</v>
      </c>
      <c r="D224" s="130">
        <v>112.7</v>
      </c>
      <c r="E224" s="130">
        <v>14.45</v>
      </c>
    </row>
    <row r="225" spans="1:6" x14ac:dyDescent="0.25">
      <c r="A225" s="131">
        <v>43053.595138888886</v>
      </c>
      <c r="B225" s="131">
        <f t="shared" si="3"/>
        <v>43053.599305555552</v>
      </c>
      <c r="C225" s="130">
        <v>16.18</v>
      </c>
      <c r="D225" s="130">
        <v>112.2</v>
      </c>
      <c r="E225" s="130">
        <v>14.52</v>
      </c>
    </row>
    <row r="226" spans="1:6" x14ac:dyDescent="0.25">
      <c r="A226" s="131">
        <v>43053.595833333333</v>
      </c>
      <c r="B226" s="131">
        <f t="shared" si="3"/>
        <v>43053.599999999999</v>
      </c>
      <c r="C226" s="130">
        <v>16.12</v>
      </c>
      <c r="D226" s="130">
        <v>112.6</v>
      </c>
      <c r="E226" s="130">
        <v>14.49</v>
      </c>
    </row>
    <row r="227" spans="1:6" x14ac:dyDescent="0.25">
      <c r="A227" s="131">
        <v>43053.59652777778</v>
      </c>
      <c r="B227" s="131">
        <f t="shared" si="3"/>
        <v>43053.600694444445</v>
      </c>
      <c r="C227" s="130">
        <v>15.66</v>
      </c>
      <c r="D227" s="130">
        <v>112.2</v>
      </c>
      <c r="E227" s="130">
        <v>14.5</v>
      </c>
    </row>
    <row r="228" spans="1:6" x14ac:dyDescent="0.25">
      <c r="A228" s="131">
        <v>43053.597222222219</v>
      </c>
      <c r="B228" s="131">
        <f t="shared" si="3"/>
        <v>43053.601388888885</v>
      </c>
      <c r="C228" s="130">
        <v>15.8</v>
      </c>
      <c r="D228" s="130">
        <v>111.8</v>
      </c>
      <c r="E228" s="130">
        <v>14.47</v>
      </c>
    </row>
    <row r="229" spans="1:6" x14ac:dyDescent="0.25">
      <c r="A229" s="131">
        <v>43053.597916666666</v>
      </c>
      <c r="B229" s="131">
        <f t="shared" si="3"/>
        <v>43053.602083333331</v>
      </c>
      <c r="C229" s="130">
        <v>15.68</v>
      </c>
      <c r="D229" s="130">
        <v>111.9</v>
      </c>
      <c r="E229" s="130">
        <v>14.5</v>
      </c>
    </row>
    <row r="230" spans="1:6" x14ac:dyDescent="0.25">
      <c r="A230" s="134">
        <v>43053.598611111112</v>
      </c>
      <c r="B230" s="134">
        <f t="shared" si="3"/>
        <v>43053.602777777778</v>
      </c>
      <c r="C230" s="132">
        <v>15.39</v>
      </c>
      <c r="D230" s="132">
        <v>111.8</v>
      </c>
      <c r="E230" s="132">
        <v>14.51</v>
      </c>
      <c r="F230" s="133" t="s">
        <v>121</v>
      </c>
    </row>
    <row r="231" spans="1:6" x14ac:dyDescent="0.25">
      <c r="A231" s="131">
        <v>43053.599305555559</v>
      </c>
      <c r="B231" s="131">
        <f t="shared" si="3"/>
        <v>43053.603472222225</v>
      </c>
      <c r="C231" s="130">
        <v>15.49</v>
      </c>
      <c r="D231" s="130">
        <v>111.2</v>
      </c>
      <c r="E231" s="130">
        <v>14.48</v>
      </c>
    </row>
    <row r="232" spans="1:6" x14ac:dyDescent="0.25">
      <c r="A232" s="131">
        <v>43053.599999999999</v>
      </c>
      <c r="B232" s="131">
        <f t="shared" si="3"/>
        <v>43053.604166666664</v>
      </c>
      <c r="C232" s="130">
        <v>15.53</v>
      </c>
      <c r="D232" s="130">
        <v>110.7</v>
      </c>
      <c r="E232" s="130">
        <v>14.5</v>
      </c>
    </row>
    <row r="233" spans="1:6" x14ac:dyDescent="0.25">
      <c r="A233" s="131">
        <v>43053.600694444445</v>
      </c>
      <c r="B233" s="131">
        <f t="shared" si="3"/>
        <v>43053.604861111111</v>
      </c>
      <c r="C233" s="130">
        <v>15.42</v>
      </c>
      <c r="D233" s="130">
        <v>110.3</v>
      </c>
      <c r="E233" s="130">
        <v>14.47</v>
      </c>
    </row>
    <row r="234" spans="1:6" x14ac:dyDescent="0.25">
      <c r="A234" s="131">
        <v>43053.601388888892</v>
      </c>
      <c r="B234" s="131">
        <f t="shared" si="3"/>
        <v>43053.605555555558</v>
      </c>
      <c r="C234" s="130">
        <v>15.5</v>
      </c>
      <c r="D234" s="130">
        <v>109.6</v>
      </c>
      <c r="E234" s="130">
        <v>14.43</v>
      </c>
    </row>
    <row r="235" spans="1:6" x14ac:dyDescent="0.25">
      <c r="A235" s="131">
        <v>43053.602083333331</v>
      </c>
      <c r="B235" s="131">
        <f t="shared" si="3"/>
        <v>43053.606249999997</v>
      </c>
      <c r="C235" s="130">
        <v>15.5</v>
      </c>
      <c r="D235" s="130">
        <v>110.5</v>
      </c>
      <c r="E235" s="130">
        <v>14.45</v>
      </c>
    </row>
    <row r="236" spans="1:6" x14ac:dyDescent="0.25">
      <c r="A236" s="131">
        <v>43053.602777777778</v>
      </c>
      <c r="B236" s="131">
        <f t="shared" si="3"/>
        <v>43053.606944444444</v>
      </c>
      <c r="C236" s="130">
        <v>15.45</v>
      </c>
      <c r="D236" s="130">
        <v>109.4</v>
      </c>
      <c r="E236" s="130">
        <v>14.53</v>
      </c>
    </row>
    <row r="237" spans="1:6" x14ac:dyDescent="0.25">
      <c r="A237" s="131">
        <v>43053.603472222225</v>
      </c>
      <c r="B237" s="131">
        <f t="shared" si="3"/>
        <v>43053.607638888891</v>
      </c>
      <c r="C237" s="130">
        <v>15.45</v>
      </c>
      <c r="D237" s="130">
        <v>110.5</v>
      </c>
      <c r="E237" s="130">
        <v>14.58</v>
      </c>
    </row>
    <row r="238" spans="1:6" x14ac:dyDescent="0.25">
      <c r="A238" s="131">
        <v>43053.604166666664</v>
      </c>
      <c r="B238" s="131">
        <f t="shared" si="3"/>
        <v>43053.60833333333</v>
      </c>
      <c r="C238" s="130">
        <v>14.94</v>
      </c>
      <c r="D238" s="130">
        <v>110.7</v>
      </c>
      <c r="E238" s="130">
        <v>14.59</v>
      </c>
    </row>
    <row r="239" spans="1:6" x14ac:dyDescent="0.25">
      <c r="A239" s="131">
        <v>43053.604861111111</v>
      </c>
      <c r="B239" s="131">
        <f t="shared" si="3"/>
        <v>43053.609027777777</v>
      </c>
      <c r="C239" s="130">
        <v>14.62</v>
      </c>
      <c r="D239" s="130">
        <v>110.2</v>
      </c>
      <c r="E239" s="130">
        <v>14.59</v>
      </c>
    </row>
    <row r="240" spans="1:6" x14ac:dyDescent="0.25">
      <c r="A240" s="131">
        <v>43053.605555555558</v>
      </c>
      <c r="B240" s="131">
        <f t="shared" si="3"/>
        <v>43053.609722222223</v>
      </c>
      <c r="C240" s="130">
        <v>14.6</v>
      </c>
      <c r="D240" s="130">
        <v>108.9</v>
      </c>
      <c r="E240" s="130">
        <v>14.6</v>
      </c>
    </row>
    <row r="241" spans="1:8" x14ac:dyDescent="0.25">
      <c r="A241" s="131">
        <v>43053.606249999997</v>
      </c>
      <c r="B241" s="131">
        <f t="shared" si="3"/>
        <v>43053.610416666663</v>
      </c>
      <c r="C241" s="130">
        <v>9.11</v>
      </c>
      <c r="D241" s="130">
        <v>25.25</v>
      </c>
      <c r="E241" s="130">
        <v>4.032</v>
      </c>
    </row>
    <row r="242" spans="1:8" x14ac:dyDescent="0.25">
      <c r="A242" s="131">
        <v>43053.606944444444</v>
      </c>
      <c r="B242" s="131">
        <f t="shared" si="3"/>
        <v>43053.611111111109</v>
      </c>
      <c r="C242" s="130">
        <v>-6.3E-2</v>
      </c>
      <c r="D242" s="130">
        <v>5.3529999999999998</v>
      </c>
      <c r="E242" s="130">
        <v>0.68200000000000005</v>
      </c>
    </row>
    <row r="243" spans="1:8" x14ac:dyDescent="0.25">
      <c r="A243" s="131">
        <v>43053.607638888891</v>
      </c>
      <c r="B243" s="131">
        <f t="shared" si="3"/>
        <v>43053.611805555556</v>
      </c>
      <c r="C243" s="130">
        <v>-0.185</v>
      </c>
      <c r="D243" s="130">
        <v>4.7210000000000001</v>
      </c>
      <c r="E243" s="130">
        <v>0.65500000000000003</v>
      </c>
    </row>
    <row r="244" spans="1:8" x14ac:dyDescent="0.25">
      <c r="A244" s="134">
        <v>43053.60833333333</v>
      </c>
      <c r="B244" s="134">
        <f t="shared" si="3"/>
        <v>43053.612499999996</v>
      </c>
      <c r="C244" s="132">
        <v>-0.17599999999999999</v>
      </c>
      <c r="D244" s="132">
        <v>3.9980000000000002</v>
      </c>
      <c r="E244" s="132">
        <v>0.64500000000000002</v>
      </c>
      <c r="F244" s="133" t="s">
        <v>122</v>
      </c>
      <c r="G244" s="132"/>
      <c r="H244" s="132"/>
    </row>
    <row r="245" spans="1:8" x14ac:dyDescent="0.25">
      <c r="A245" s="131">
        <v>43053.609027777777</v>
      </c>
      <c r="B245" s="131">
        <f t="shared" si="3"/>
        <v>43053.613194444442</v>
      </c>
      <c r="C245" s="130">
        <v>0.51500000000000001</v>
      </c>
      <c r="D245" s="130">
        <v>29.29</v>
      </c>
      <c r="E245" s="130">
        <v>3.7959999999999998</v>
      </c>
    </row>
    <row r="246" spans="1:8" x14ac:dyDescent="0.25">
      <c r="A246" s="131">
        <v>43053.609722222223</v>
      </c>
      <c r="B246" s="131">
        <f t="shared" si="3"/>
        <v>43053.613888888889</v>
      </c>
      <c r="C246" s="130">
        <v>10.81</v>
      </c>
      <c r="D246" s="130">
        <v>104.7</v>
      </c>
      <c r="E246" s="130">
        <v>3.1139999999999999</v>
      </c>
    </row>
    <row r="247" spans="1:8" x14ac:dyDescent="0.25">
      <c r="A247" s="131">
        <v>43053.61041666667</v>
      </c>
      <c r="B247" s="131">
        <f t="shared" si="3"/>
        <v>43053.614583333336</v>
      </c>
      <c r="C247" s="130">
        <v>8.4</v>
      </c>
      <c r="D247" s="130">
        <v>116.9</v>
      </c>
      <c r="E247" s="130">
        <v>0.63</v>
      </c>
    </row>
    <row r="248" spans="1:8" x14ac:dyDescent="0.25">
      <c r="A248" s="131">
        <v>43053.611111111109</v>
      </c>
      <c r="B248" s="131">
        <f t="shared" si="3"/>
        <v>43053.615277777775</v>
      </c>
      <c r="C248" s="130">
        <v>8.42</v>
      </c>
      <c r="D248" s="130">
        <v>117.3</v>
      </c>
      <c r="E248" s="130">
        <v>0.61599999999999999</v>
      </c>
    </row>
    <row r="249" spans="1:8" x14ac:dyDescent="0.25">
      <c r="A249" s="134">
        <v>43053.611805555556</v>
      </c>
      <c r="B249" s="134">
        <f t="shared" si="3"/>
        <v>43053.615972222222</v>
      </c>
      <c r="C249" s="132">
        <v>8.39</v>
      </c>
      <c r="D249" s="132">
        <v>117.7</v>
      </c>
      <c r="E249" s="132">
        <v>0.61199999999999999</v>
      </c>
      <c r="F249" s="133" t="s">
        <v>123</v>
      </c>
      <c r="G249" s="132"/>
      <c r="H249" s="132"/>
    </row>
    <row r="250" spans="1:8" x14ac:dyDescent="0.25">
      <c r="A250" s="131">
        <v>43053.612500000003</v>
      </c>
      <c r="B250" s="131">
        <f t="shared" si="3"/>
        <v>43053.616666666669</v>
      </c>
      <c r="C250" s="130">
        <v>8.7899999999999991</v>
      </c>
      <c r="D250" s="130">
        <v>149.19999999999999</v>
      </c>
      <c r="E250" s="130">
        <v>2.5169999999999999</v>
      </c>
    </row>
    <row r="251" spans="1:8" x14ac:dyDescent="0.25">
      <c r="A251" s="131">
        <v>43053.613194444442</v>
      </c>
      <c r="B251" s="131">
        <f t="shared" si="3"/>
        <v>43053.617361111108</v>
      </c>
      <c r="C251" s="130">
        <v>16.87</v>
      </c>
      <c r="D251" s="130">
        <v>247.8</v>
      </c>
      <c r="E251" s="130">
        <v>0.74099999999999999</v>
      </c>
    </row>
    <row r="252" spans="1:8" x14ac:dyDescent="0.25">
      <c r="A252" s="131">
        <v>43053.613888888889</v>
      </c>
      <c r="B252" s="131">
        <f t="shared" si="3"/>
        <v>43053.618055555555</v>
      </c>
      <c r="C252" s="130">
        <v>18.78</v>
      </c>
      <c r="D252" s="130">
        <v>250.6</v>
      </c>
      <c r="E252" s="130">
        <v>0.61299999999999999</v>
      </c>
    </row>
    <row r="253" spans="1:8" x14ac:dyDescent="0.25">
      <c r="A253" s="131">
        <v>43053.614583333336</v>
      </c>
      <c r="B253" s="131">
        <f t="shared" si="3"/>
        <v>43053.618750000001</v>
      </c>
      <c r="C253" s="130">
        <v>18.79</v>
      </c>
      <c r="D253" s="130">
        <v>251.2</v>
      </c>
      <c r="E253" s="130">
        <v>0.61</v>
      </c>
    </row>
    <row r="254" spans="1:8" x14ac:dyDescent="0.25">
      <c r="A254" s="134">
        <v>43053.615277777775</v>
      </c>
      <c r="B254" s="134">
        <f t="shared" si="3"/>
        <v>43053.619444444441</v>
      </c>
      <c r="C254" s="132">
        <v>18.77</v>
      </c>
      <c r="D254" s="132">
        <v>251.2</v>
      </c>
      <c r="E254" s="132">
        <v>0.60899999999999999</v>
      </c>
      <c r="F254" s="133" t="s">
        <v>124</v>
      </c>
      <c r="G254" s="132"/>
      <c r="H254" s="132"/>
    </row>
    <row r="255" spans="1:8" x14ac:dyDescent="0.25">
      <c r="A255" s="131">
        <v>43053.615972222222</v>
      </c>
      <c r="B255" s="131">
        <f t="shared" si="3"/>
        <v>43053.620138888888</v>
      </c>
      <c r="C255" s="130">
        <v>18.61</v>
      </c>
      <c r="D255" s="130">
        <v>182.9</v>
      </c>
      <c r="E255" s="130">
        <v>5.1849999999999996</v>
      </c>
    </row>
    <row r="256" spans="1:8" x14ac:dyDescent="0.25">
      <c r="A256" s="131">
        <v>43053.616666666669</v>
      </c>
      <c r="B256" s="131">
        <f t="shared" si="3"/>
        <v>43053.620833333334</v>
      </c>
      <c r="C256" s="130">
        <v>5.0910000000000002</v>
      </c>
      <c r="D256" s="130">
        <v>12.87</v>
      </c>
      <c r="E256" s="130">
        <v>14.26</v>
      </c>
    </row>
    <row r="257" spans="1:8" x14ac:dyDescent="0.25">
      <c r="A257" s="131">
        <v>43053.617361111108</v>
      </c>
      <c r="B257" s="131">
        <f t="shared" si="3"/>
        <v>43053.621527777774</v>
      </c>
      <c r="C257" s="130">
        <v>0.438</v>
      </c>
      <c r="D257" s="130">
        <v>9.44</v>
      </c>
      <c r="E257" s="130">
        <v>14.46</v>
      </c>
    </row>
    <row r="258" spans="1:8" x14ac:dyDescent="0.25">
      <c r="A258" s="134">
        <v>43053.618055555555</v>
      </c>
      <c r="B258" s="134">
        <f t="shared" si="3"/>
        <v>43053.62222222222</v>
      </c>
      <c r="C258" s="132">
        <v>0.41599999999999998</v>
      </c>
      <c r="D258" s="132">
        <v>8.33</v>
      </c>
      <c r="E258" s="132">
        <v>14.46</v>
      </c>
      <c r="F258" s="133" t="s">
        <v>125</v>
      </c>
      <c r="G258" s="132"/>
      <c r="H258" s="132"/>
    </row>
    <row r="259" spans="1:8" x14ac:dyDescent="0.25">
      <c r="A259" s="131">
        <v>43053.618750000001</v>
      </c>
      <c r="B259" s="131">
        <f t="shared" ref="B259:B322" si="4">A259+$H$1</f>
        <v>43053.622916666667</v>
      </c>
      <c r="C259" s="130">
        <v>0.80400000000000005</v>
      </c>
      <c r="D259" s="130">
        <v>44.29</v>
      </c>
      <c r="E259" s="130">
        <v>14.47</v>
      </c>
    </row>
    <row r="260" spans="1:8" x14ac:dyDescent="0.25">
      <c r="A260" s="131">
        <v>43053.619444444441</v>
      </c>
      <c r="B260" s="131">
        <f t="shared" si="4"/>
        <v>43053.623611111107</v>
      </c>
      <c r="C260" s="130">
        <v>11.62</v>
      </c>
      <c r="D260" s="130">
        <v>128.1</v>
      </c>
      <c r="E260" s="130">
        <v>14.53</v>
      </c>
    </row>
    <row r="261" spans="1:8" x14ac:dyDescent="0.25">
      <c r="A261" s="131">
        <v>43053.620138888888</v>
      </c>
      <c r="B261" s="131">
        <f t="shared" si="4"/>
        <v>43053.624305555553</v>
      </c>
      <c r="C261" s="130">
        <v>13.57</v>
      </c>
      <c r="D261" s="130">
        <v>129.80000000000001</v>
      </c>
      <c r="E261" s="130">
        <v>14.52</v>
      </c>
    </row>
    <row r="262" spans="1:8" x14ac:dyDescent="0.25">
      <c r="A262" s="131">
        <v>43053.620833333334</v>
      </c>
      <c r="B262" s="131">
        <f t="shared" si="4"/>
        <v>43053.625</v>
      </c>
      <c r="C262" s="130">
        <v>13.28</v>
      </c>
      <c r="D262" s="130">
        <v>132.30000000000001</v>
      </c>
      <c r="E262" s="130">
        <v>14.52</v>
      </c>
    </row>
    <row r="263" spans="1:8" x14ac:dyDescent="0.25">
      <c r="A263" s="134">
        <v>43053.621527777781</v>
      </c>
      <c r="B263" s="134">
        <f t="shared" si="4"/>
        <v>43053.625694444447</v>
      </c>
      <c r="C263" s="132">
        <v>12.78</v>
      </c>
      <c r="D263" s="132">
        <v>133.4</v>
      </c>
      <c r="E263" s="132">
        <v>14.53</v>
      </c>
      <c r="F263" s="133" t="s">
        <v>126</v>
      </c>
    </row>
    <row r="264" spans="1:8" x14ac:dyDescent="0.25">
      <c r="A264" s="131">
        <v>43053.62222222222</v>
      </c>
      <c r="B264" s="131">
        <f t="shared" si="4"/>
        <v>43053.626388888886</v>
      </c>
      <c r="C264" s="130">
        <v>12.8</v>
      </c>
      <c r="D264" s="130">
        <v>134.9</v>
      </c>
      <c r="E264" s="130">
        <v>14.47</v>
      </c>
    </row>
    <row r="265" spans="1:8" x14ac:dyDescent="0.25">
      <c r="A265" s="131">
        <v>43053.622916666667</v>
      </c>
      <c r="B265" s="131">
        <f t="shared" si="4"/>
        <v>43053.627083333333</v>
      </c>
      <c r="C265" s="130">
        <v>12.94</v>
      </c>
      <c r="D265" s="130">
        <v>135.5</v>
      </c>
      <c r="E265" s="130">
        <v>14.44</v>
      </c>
    </row>
    <row r="266" spans="1:8" x14ac:dyDescent="0.25">
      <c r="A266" s="131">
        <v>43053.623611111114</v>
      </c>
      <c r="B266" s="131">
        <f t="shared" si="4"/>
        <v>43053.62777777778</v>
      </c>
      <c r="C266" s="130">
        <v>12.86</v>
      </c>
      <c r="D266" s="130">
        <v>136.4</v>
      </c>
      <c r="E266" s="130">
        <v>14.44</v>
      </c>
    </row>
    <row r="267" spans="1:8" x14ac:dyDescent="0.25">
      <c r="A267" s="131">
        <v>43053.624305555553</v>
      </c>
      <c r="B267" s="131">
        <f t="shared" si="4"/>
        <v>43053.628472222219</v>
      </c>
      <c r="C267" s="130">
        <v>12.68</v>
      </c>
      <c r="D267" s="130">
        <v>136.30000000000001</v>
      </c>
      <c r="E267" s="130">
        <v>14.41</v>
      </c>
    </row>
    <row r="268" spans="1:8" x14ac:dyDescent="0.25">
      <c r="A268" s="131">
        <v>43053.625</v>
      </c>
      <c r="B268" s="131">
        <f t="shared" si="4"/>
        <v>43053.629166666666</v>
      </c>
      <c r="C268" s="130">
        <v>12.81</v>
      </c>
      <c r="D268" s="130">
        <v>138.1</v>
      </c>
      <c r="E268" s="130">
        <v>14.43</v>
      </c>
    </row>
    <row r="269" spans="1:8" x14ac:dyDescent="0.25">
      <c r="A269" s="131">
        <v>43053.625694444447</v>
      </c>
      <c r="B269" s="131">
        <f t="shared" si="4"/>
        <v>43053.629861111112</v>
      </c>
      <c r="C269" s="130">
        <v>12.86</v>
      </c>
      <c r="D269" s="130">
        <v>139.1</v>
      </c>
      <c r="E269" s="130">
        <v>14.34</v>
      </c>
    </row>
    <row r="270" spans="1:8" x14ac:dyDescent="0.25">
      <c r="A270" s="131">
        <v>43053.626388888886</v>
      </c>
      <c r="B270" s="131">
        <f t="shared" si="4"/>
        <v>43053.630555555552</v>
      </c>
      <c r="C270" s="130">
        <v>13.31</v>
      </c>
      <c r="D270" s="130">
        <v>139.19999999999999</v>
      </c>
      <c r="E270" s="130">
        <v>14.09</v>
      </c>
    </row>
    <row r="271" spans="1:8" x14ac:dyDescent="0.25">
      <c r="A271" s="131">
        <v>43053.627083333333</v>
      </c>
      <c r="B271" s="131">
        <f t="shared" si="4"/>
        <v>43053.631249999999</v>
      </c>
      <c r="C271" s="130">
        <v>13.65</v>
      </c>
      <c r="D271" s="130">
        <v>139.9</v>
      </c>
      <c r="E271" s="130">
        <v>14.02</v>
      </c>
    </row>
    <row r="272" spans="1:8" x14ac:dyDescent="0.25">
      <c r="A272" s="131">
        <v>43053.62777777778</v>
      </c>
      <c r="B272" s="131">
        <f t="shared" si="4"/>
        <v>43053.631944444445</v>
      </c>
      <c r="C272" s="130">
        <v>13.71</v>
      </c>
      <c r="D272" s="130">
        <v>139.30000000000001</v>
      </c>
      <c r="E272" s="130">
        <v>14.03</v>
      </c>
    </row>
    <row r="273" spans="1:6" x14ac:dyDescent="0.25">
      <c r="A273" s="131">
        <v>43053.628472222219</v>
      </c>
      <c r="B273" s="131">
        <f t="shared" si="4"/>
        <v>43053.632638888885</v>
      </c>
      <c r="C273" s="130">
        <v>13.59</v>
      </c>
      <c r="D273" s="130">
        <v>139.6</v>
      </c>
      <c r="E273" s="130">
        <v>14.03</v>
      </c>
    </row>
    <row r="274" spans="1:6" x14ac:dyDescent="0.25">
      <c r="A274" s="131">
        <v>43053.629166666666</v>
      </c>
      <c r="B274" s="131">
        <f t="shared" si="4"/>
        <v>43053.633333333331</v>
      </c>
      <c r="C274" s="130">
        <v>13.71</v>
      </c>
      <c r="D274" s="130">
        <v>140.30000000000001</v>
      </c>
      <c r="E274" s="130">
        <v>14.03</v>
      </c>
    </row>
    <row r="275" spans="1:6" x14ac:dyDescent="0.25">
      <c r="A275" s="131">
        <v>43053.629861111112</v>
      </c>
      <c r="B275" s="131">
        <f t="shared" si="4"/>
        <v>43053.634027777778</v>
      </c>
      <c r="C275" s="130">
        <v>13.86</v>
      </c>
      <c r="D275" s="130">
        <v>140.30000000000001</v>
      </c>
      <c r="E275" s="130">
        <v>14.07</v>
      </c>
    </row>
    <row r="276" spans="1:6" x14ac:dyDescent="0.25">
      <c r="A276" s="131">
        <v>43053.630555555559</v>
      </c>
      <c r="B276" s="131">
        <f t="shared" si="4"/>
        <v>43053.634722222225</v>
      </c>
      <c r="C276" s="130">
        <v>13.67</v>
      </c>
      <c r="D276" s="130">
        <v>141.80000000000001</v>
      </c>
      <c r="E276" s="130">
        <v>14.07</v>
      </c>
    </row>
    <row r="277" spans="1:6" x14ac:dyDescent="0.25">
      <c r="A277" s="131">
        <v>43053.631249999999</v>
      </c>
      <c r="B277" s="131">
        <f t="shared" si="4"/>
        <v>43053.635416666664</v>
      </c>
      <c r="C277" s="130">
        <v>13.62</v>
      </c>
      <c r="D277" s="130">
        <v>141.5</v>
      </c>
      <c r="E277" s="130">
        <v>14.15</v>
      </c>
    </row>
    <row r="278" spans="1:6" x14ac:dyDescent="0.25">
      <c r="A278" s="131">
        <v>43053.631944444445</v>
      </c>
      <c r="B278" s="131">
        <f t="shared" si="4"/>
        <v>43053.636111111111</v>
      </c>
      <c r="C278" s="130">
        <v>13.38</v>
      </c>
      <c r="D278" s="130">
        <v>141.19999999999999</v>
      </c>
      <c r="E278" s="130">
        <v>14.29</v>
      </c>
    </row>
    <row r="279" spans="1:6" x14ac:dyDescent="0.25">
      <c r="A279" s="131">
        <v>43053.632638888892</v>
      </c>
      <c r="B279" s="131">
        <f t="shared" si="4"/>
        <v>43053.636805555558</v>
      </c>
      <c r="C279" s="130">
        <v>13.5</v>
      </c>
      <c r="D279" s="130">
        <v>140.4</v>
      </c>
      <c r="E279" s="130">
        <v>14.22</v>
      </c>
    </row>
    <row r="280" spans="1:6" x14ac:dyDescent="0.25">
      <c r="A280" s="131">
        <v>43053.633333333331</v>
      </c>
      <c r="B280" s="131">
        <f t="shared" si="4"/>
        <v>43053.637499999997</v>
      </c>
      <c r="C280" s="130">
        <v>13.86</v>
      </c>
      <c r="D280" s="130">
        <v>139.9</v>
      </c>
      <c r="E280" s="130">
        <v>14.19</v>
      </c>
    </row>
    <row r="281" spans="1:6" x14ac:dyDescent="0.25">
      <c r="A281" s="131">
        <v>43053.634027777778</v>
      </c>
      <c r="B281" s="131">
        <f t="shared" si="4"/>
        <v>43053.638194444444</v>
      </c>
      <c r="C281" s="130">
        <v>14.44</v>
      </c>
      <c r="D281" s="130">
        <v>138.30000000000001</v>
      </c>
      <c r="E281" s="130">
        <v>14.21</v>
      </c>
    </row>
    <row r="282" spans="1:6" x14ac:dyDescent="0.25">
      <c r="A282" s="131">
        <v>43053.634722222225</v>
      </c>
      <c r="B282" s="131">
        <f t="shared" si="4"/>
        <v>43053.638888888891</v>
      </c>
      <c r="C282" s="130">
        <v>14.44</v>
      </c>
      <c r="D282" s="130">
        <v>136.6</v>
      </c>
      <c r="E282" s="130">
        <v>14.22</v>
      </c>
    </row>
    <row r="283" spans="1:6" x14ac:dyDescent="0.25">
      <c r="A283" s="134">
        <v>43053.635416666664</v>
      </c>
      <c r="B283" s="134">
        <f t="shared" si="4"/>
        <v>43053.63958333333</v>
      </c>
      <c r="C283" s="132">
        <v>14.27</v>
      </c>
      <c r="D283" s="132">
        <v>136.30000000000001</v>
      </c>
      <c r="E283" s="132">
        <v>14.32</v>
      </c>
      <c r="F283" s="133" t="s">
        <v>127</v>
      </c>
    </row>
    <row r="284" spans="1:6" x14ac:dyDescent="0.25">
      <c r="A284" s="134">
        <v>43053.636111111111</v>
      </c>
      <c r="B284" s="134">
        <f t="shared" si="4"/>
        <v>43053.640277777777</v>
      </c>
      <c r="C284" s="132">
        <v>14.44</v>
      </c>
      <c r="D284" s="132">
        <v>135.1</v>
      </c>
      <c r="E284" s="132">
        <v>14.32</v>
      </c>
      <c r="F284" s="133" t="s">
        <v>128</v>
      </c>
    </row>
    <row r="285" spans="1:6" x14ac:dyDescent="0.25">
      <c r="A285" s="131">
        <v>43053.636805555558</v>
      </c>
      <c r="B285" s="131">
        <f t="shared" si="4"/>
        <v>43053.640972222223</v>
      </c>
      <c r="C285" s="130">
        <v>14.36</v>
      </c>
      <c r="D285" s="130">
        <v>134</v>
      </c>
      <c r="E285" s="130">
        <v>14.33</v>
      </c>
    </row>
    <row r="286" spans="1:6" x14ac:dyDescent="0.25">
      <c r="A286" s="131">
        <v>43053.637499999997</v>
      </c>
      <c r="B286" s="131">
        <f t="shared" si="4"/>
        <v>43053.641666666663</v>
      </c>
      <c r="C286" s="130">
        <v>14.31</v>
      </c>
      <c r="D286" s="130">
        <v>131.9</v>
      </c>
      <c r="E286" s="130">
        <v>14.32</v>
      </c>
    </row>
    <row r="287" spans="1:6" x14ac:dyDescent="0.25">
      <c r="A287" s="131">
        <v>43053.638194444444</v>
      </c>
      <c r="B287" s="131">
        <f t="shared" si="4"/>
        <v>43053.642361111109</v>
      </c>
      <c r="C287" s="130">
        <v>14.32</v>
      </c>
      <c r="D287" s="130">
        <v>133</v>
      </c>
      <c r="E287" s="130">
        <v>14.26</v>
      </c>
    </row>
    <row r="288" spans="1:6" x14ac:dyDescent="0.25">
      <c r="A288" s="131">
        <v>43053.638888888891</v>
      </c>
      <c r="B288" s="131">
        <f t="shared" si="4"/>
        <v>43053.643055555556</v>
      </c>
      <c r="C288" s="130">
        <v>14.4</v>
      </c>
      <c r="D288" s="130">
        <v>131.9</v>
      </c>
      <c r="E288" s="130">
        <v>14.21</v>
      </c>
    </row>
    <row r="289" spans="1:6" x14ac:dyDescent="0.25">
      <c r="A289" s="131">
        <v>43053.63958333333</v>
      </c>
      <c r="B289" s="131">
        <f t="shared" si="4"/>
        <v>43053.643749999996</v>
      </c>
      <c r="C289" s="130">
        <v>14.23</v>
      </c>
      <c r="D289" s="130">
        <v>131.5</v>
      </c>
      <c r="E289" s="130">
        <v>14.23</v>
      </c>
    </row>
    <row r="290" spans="1:6" x14ac:dyDescent="0.25">
      <c r="A290" s="131">
        <v>43053.640277777777</v>
      </c>
      <c r="B290" s="131">
        <f t="shared" si="4"/>
        <v>43053.644444444442</v>
      </c>
      <c r="C290" s="130">
        <v>14.21</v>
      </c>
      <c r="D290" s="130">
        <v>133</v>
      </c>
      <c r="E290" s="130">
        <v>14.23</v>
      </c>
    </row>
    <row r="291" spans="1:6" x14ac:dyDescent="0.25">
      <c r="A291" s="131">
        <v>43053.640972222223</v>
      </c>
      <c r="B291" s="131">
        <f t="shared" si="4"/>
        <v>43053.645138888889</v>
      </c>
      <c r="C291" s="130">
        <v>14.18</v>
      </c>
      <c r="D291" s="130">
        <v>132.80000000000001</v>
      </c>
      <c r="E291" s="130">
        <v>14.46</v>
      </c>
    </row>
    <row r="292" spans="1:6" x14ac:dyDescent="0.25">
      <c r="A292" s="131">
        <v>43053.64166666667</v>
      </c>
      <c r="B292" s="131">
        <f t="shared" si="4"/>
        <v>43053.645833333336</v>
      </c>
      <c r="C292" s="130">
        <v>13.94</v>
      </c>
      <c r="D292" s="130">
        <v>132</v>
      </c>
      <c r="E292" s="130">
        <v>14.8</v>
      </c>
    </row>
    <row r="293" spans="1:6" x14ac:dyDescent="0.25">
      <c r="A293" s="131">
        <v>43053.642361111109</v>
      </c>
      <c r="B293" s="131">
        <f t="shared" si="4"/>
        <v>43053.646527777775</v>
      </c>
      <c r="C293" s="130">
        <v>13.46</v>
      </c>
      <c r="D293" s="130">
        <v>130.9</v>
      </c>
      <c r="E293" s="130">
        <v>15.09</v>
      </c>
    </row>
    <row r="294" spans="1:6" x14ac:dyDescent="0.25">
      <c r="A294" s="131">
        <v>43053.643055555556</v>
      </c>
      <c r="B294" s="131">
        <f t="shared" si="4"/>
        <v>43053.647222222222</v>
      </c>
      <c r="C294" s="130">
        <v>13.08</v>
      </c>
      <c r="D294" s="130">
        <v>130</v>
      </c>
      <c r="E294" s="130">
        <v>14.84</v>
      </c>
    </row>
    <row r="295" spans="1:6" x14ac:dyDescent="0.25">
      <c r="A295" s="131">
        <v>43053.643750000003</v>
      </c>
      <c r="B295" s="131">
        <f t="shared" si="4"/>
        <v>43053.647916666669</v>
      </c>
      <c r="C295" s="130">
        <v>13.2</v>
      </c>
      <c r="D295" s="130">
        <v>126.7</v>
      </c>
      <c r="E295" s="130">
        <v>14.69</v>
      </c>
    </row>
    <row r="296" spans="1:6" x14ac:dyDescent="0.25">
      <c r="A296" s="131">
        <v>43053.644444444442</v>
      </c>
      <c r="B296" s="131">
        <f t="shared" si="4"/>
        <v>43053.648611111108</v>
      </c>
      <c r="C296" s="130">
        <v>12.99</v>
      </c>
      <c r="D296" s="130">
        <v>123.1</v>
      </c>
      <c r="E296" s="130">
        <v>14.61</v>
      </c>
    </row>
    <row r="297" spans="1:6" x14ac:dyDescent="0.25">
      <c r="A297" s="131">
        <v>43053.645138888889</v>
      </c>
      <c r="B297" s="131">
        <f t="shared" si="4"/>
        <v>43053.649305555555</v>
      </c>
      <c r="C297" s="130">
        <v>12.79</v>
      </c>
      <c r="D297" s="130">
        <v>121.6</v>
      </c>
      <c r="E297" s="130">
        <v>14.5</v>
      </c>
    </row>
    <row r="298" spans="1:6" x14ac:dyDescent="0.25">
      <c r="A298" s="131">
        <v>43053.645833333336</v>
      </c>
      <c r="B298" s="131">
        <f t="shared" si="4"/>
        <v>43053.65</v>
      </c>
      <c r="C298" s="130">
        <v>12.68</v>
      </c>
      <c r="D298" s="130">
        <v>120.6</v>
      </c>
      <c r="E298" s="130">
        <v>14.49</v>
      </c>
    </row>
    <row r="299" spans="1:6" x14ac:dyDescent="0.25">
      <c r="A299" s="131">
        <v>43053.646527777775</v>
      </c>
      <c r="B299" s="131">
        <f t="shared" si="4"/>
        <v>43053.650694444441</v>
      </c>
      <c r="C299" s="130">
        <v>12.88</v>
      </c>
      <c r="D299" s="130">
        <v>122.7</v>
      </c>
      <c r="E299" s="130">
        <v>14.46</v>
      </c>
    </row>
    <row r="300" spans="1:6" x14ac:dyDescent="0.25">
      <c r="A300" s="131">
        <v>43053.647222222222</v>
      </c>
      <c r="B300" s="131">
        <f t="shared" si="4"/>
        <v>43053.651388888888</v>
      </c>
      <c r="C300" s="130">
        <v>12.78</v>
      </c>
      <c r="D300" s="130">
        <v>123.6</v>
      </c>
      <c r="E300" s="130">
        <v>14.4</v>
      </c>
    </row>
    <row r="301" spans="1:6" x14ac:dyDescent="0.25">
      <c r="A301" s="131">
        <v>43053.647916666669</v>
      </c>
      <c r="B301" s="131">
        <f t="shared" si="4"/>
        <v>43053.652083333334</v>
      </c>
      <c r="C301" s="130">
        <v>12.71</v>
      </c>
      <c r="D301" s="130">
        <v>126.6</v>
      </c>
      <c r="E301" s="130">
        <v>14.42</v>
      </c>
    </row>
    <row r="302" spans="1:6" x14ac:dyDescent="0.25">
      <c r="A302" s="131">
        <v>43053.648611111108</v>
      </c>
      <c r="B302" s="131">
        <f t="shared" si="4"/>
        <v>43053.652777777774</v>
      </c>
      <c r="C302" s="130">
        <v>12.37</v>
      </c>
      <c r="D302" s="130">
        <v>129.19999999999999</v>
      </c>
      <c r="E302" s="130">
        <v>14.54</v>
      </c>
    </row>
    <row r="303" spans="1:6" x14ac:dyDescent="0.25">
      <c r="A303" s="131">
        <v>43053.649305555555</v>
      </c>
      <c r="B303" s="131">
        <f t="shared" si="4"/>
        <v>43053.65347222222</v>
      </c>
      <c r="C303" s="130">
        <v>12.29</v>
      </c>
      <c r="D303" s="130">
        <v>131.1</v>
      </c>
      <c r="E303" s="130">
        <v>14.63</v>
      </c>
    </row>
    <row r="304" spans="1:6" x14ac:dyDescent="0.25">
      <c r="A304" s="134">
        <v>43053.65</v>
      </c>
      <c r="B304" s="134">
        <f t="shared" si="4"/>
        <v>43053.654166666667</v>
      </c>
      <c r="C304" s="132">
        <v>12.44</v>
      </c>
      <c r="D304" s="132">
        <v>132.6</v>
      </c>
      <c r="E304" s="132">
        <v>14.55</v>
      </c>
      <c r="F304" s="133" t="s">
        <v>129</v>
      </c>
    </row>
    <row r="305" spans="1:6" x14ac:dyDescent="0.25">
      <c r="A305" s="134">
        <v>43053.650694444441</v>
      </c>
      <c r="B305" s="134">
        <f t="shared" si="4"/>
        <v>43053.654861111107</v>
      </c>
      <c r="C305" s="132">
        <v>12.36</v>
      </c>
      <c r="D305" s="132">
        <v>133.5</v>
      </c>
      <c r="E305" s="132">
        <v>14.53</v>
      </c>
      <c r="F305" s="133" t="s">
        <v>130</v>
      </c>
    </row>
    <row r="306" spans="1:6" x14ac:dyDescent="0.25">
      <c r="A306" s="131">
        <v>43053.651388888888</v>
      </c>
      <c r="B306" s="131">
        <f t="shared" si="4"/>
        <v>43053.655555555553</v>
      </c>
      <c r="C306" s="130">
        <v>12.35</v>
      </c>
      <c r="D306" s="130">
        <v>132.69999999999999</v>
      </c>
      <c r="E306" s="130">
        <v>14.52</v>
      </c>
    </row>
    <row r="307" spans="1:6" x14ac:dyDescent="0.25">
      <c r="A307" s="131">
        <v>43053.652083333334</v>
      </c>
      <c r="B307" s="131">
        <f t="shared" si="4"/>
        <v>43053.65625</v>
      </c>
      <c r="C307" s="130">
        <v>12.4</v>
      </c>
      <c r="D307" s="130">
        <v>133.19999999999999</v>
      </c>
      <c r="E307" s="130">
        <v>14.49</v>
      </c>
    </row>
    <row r="308" spans="1:6" x14ac:dyDescent="0.25">
      <c r="A308" s="131">
        <v>43053.652777777781</v>
      </c>
      <c r="B308" s="131">
        <f t="shared" si="4"/>
        <v>43053.656944444447</v>
      </c>
      <c r="C308" s="130">
        <v>12.43</v>
      </c>
      <c r="D308" s="130">
        <v>131.6</v>
      </c>
      <c r="E308" s="130">
        <v>14.49</v>
      </c>
    </row>
    <row r="309" spans="1:6" x14ac:dyDescent="0.25">
      <c r="A309" s="131">
        <v>43053.65347222222</v>
      </c>
      <c r="B309" s="131">
        <f t="shared" si="4"/>
        <v>43053.657638888886</v>
      </c>
      <c r="C309" s="130">
        <v>12.53</v>
      </c>
      <c r="D309" s="130">
        <v>131.19999999999999</v>
      </c>
      <c r="E309" s="130">
        <v>14.47</v>
      </c>
    </row>
    <row r="310" spans="1:6" x14ac:dyDescent="0.25">
      <c r="A310" s="131">
        <v>43053.654166666667</v>
      </c>
      <c r="B310" s="131">
        <f t="shared" si="4"/>
        <v>43053.658333333333</v>
      </c>
      <c r="C310" s="130">
        <v>12.45</v>
      </c>
      <c r="D310" s="130">
        <v>130.6</v>
      </c>
      <c r="E310" s="130">
        <v>14.47</v>
      </c>
    </row>
    <row r="311" spans="1:6" x14ac:dyDescent="0.25">
      <c r="A311" s="131">
        <v>43053.654861111114</v>
      </c>
      <c r="B311" s="131">
        <f t="shared" si="4"/>
        <v>43053.65902777778</v>
      </c>
      <c r="C311" s="130">
        <v>12.32</v>
      </c>
      <c r="D311" s="130">
        <v>131.1</v>
      </c>
      <c r="E311" s="130">
        <v>14.44</v>
      </c>
    </row>
    <row r="312" spans="1:6" x14ac:dyDescent="0.25">
      <c r="A312" s="131">
        <v>43053.655555555553</v>
      </c>
      <c r="B312" s="131">
        <f t="shared" si="4"/>
        <v>43053.659722222219</v>
      </c>
      <c r="C312" s="130">
        <v>12.36</v>
      </c>
      <c r="D312" s="130">
        <v>130.19999999999999</v>
      </c>
      <c r="E312" s="130">
        <v>14.43</v>
      </c>
    </row>
    <row r="313" spans="1:6" x14ac:dyDescent="0.25">
      <c r="A313" s="131">
        <v>43053.65625</v>
      </c>
      <c r="B313" s="131">
        <f t="shared" si="4"/>
        <v>43053.660416666666</v>
      </c>
      <c r="C313" s="130">
        <v>12.45</v>
      </c>
      <c r="D313" s="130">
        <v>130.6</v>
      </c>
      <c r="E313" s="130">
        <v>14.47</v>
      </c>
    </row>
    <row r="314" spans="1:6" x14ac:dyDescent="0.25">
      <c r="A314" s="131">
        <v>43053.656944444447</v>
      </c>
      <c r="B314" s="131">
        <f t="shared" si="4"/>
        <v>43053.661111111112</v>
      </c>
      <c r="C314" s="130">
        <v>12.24</v>
      </c>
      <c r="D314" s="130">
        <v>130.30000000000001</v>
      </c>
      <c r="E314" s="130">
        <v>14.48</v>
      </c>
    </row>
    <row r="315" spans="1:6" x14ac:dyDescent="0.25">
      <c r="A315" s="131">
        <v>43053.657638888886</v>
      </c>
      <c r="B315" s="131">
        <f t="shared" si="4"/>
        <v>43053.661805555552</v>
      </c>
      <c r="C315" s="130">
        <v>12.19</v>
      </c>
      <c r="D315" s="130">
        <v>129.1</v>
      </c>
      <c r="E315" s="130">
        <v>14.53</v>
      </c>
    </row>
    <row r="316" spans="1:6" x14ac:dyDescent="0.25">
      <c r="A316" s="131">
        <v>43053.658333333333</v>
      </c>
      <c r="B316" s="131">
        <f t="shared" si="4"/>
        <v>43053.662499999999</v>
      </c>
      <c r="C316" s="130">
        <v>12.07</v>
      </c>
      <c r="D316" s="130">
        <v>130.1</v>
      </c>
      <c r="E316" s="130">
        <v>14.62</v>
      </c>
    </row>
    <row r="317" spans="1:6" x14ac:dyDescent="0.25">
      <c r="A317" s="131">
        <v>43053.65902777778</v>
      </c>
      <c r="B317" s="131">
        <f t="shared" si="4"/>
        <v>43053.663194444445</v>
      </c>
      <c r="C317" s="130">
        <v>11.95</v>
      </c>
      <c r="D317" s="130">
        <v>129.4</v>
      </c>
      <c r="E317" s="130">
        <v>14.65</v>
      </c>
    </row>
    <row r="318" spans="1:6" x14ac:dyDescent="0.25">
      <c r="A318" s="131">
        <v>43053.659722222219</v>
      </c>
      <c r="B318" s="131">
        <f t="shared" si="4"/>
        <v>43053.663888888885</v>
      </c>
      <c r="C318" s="130">
        <v>11.86</v>
      </c>
      <c r="D318" s="130">
        <v>129.4</v>
      </c>
      <c r="E318" s="130">
        <v>14.67</v>
      </c>
    </row>
    <row r="319" spans="1:6" x14ac:dyDescent="0.25">
      <c r="A319" s="131">
        <v>43053.660416666666</v>
      </c>
      <c r="B319" s="131">
        <f t="shared" si="4"/>
        <v>43053.664583333331</v>
      </c>
      <c r="C319" s="130">
        <v>11.78</v>
      </c>
      <c r="D319" s="130">
        <v>127.6</v>
      </c>
      <c r="E319" s="130">
        <v>14.69</v>
      </c>
    </row>
    <row r="320" spans="1:6" x14ac:dyDescent="0.25">
      <c r="A320" s="131">
        <v>43053.661111111112</v>
      </c>
      <c r="B320" s="131">
        <f t="shared" si="4"/>
        <v>43053.665277777778</v>
      </c>
      <c r="C320" s="130">
        <v>11.79</v>
      </c>
      <c r="D320" s="130">
        <v>126</v>
      </c>
      <c r="E320" s="130">
        <v>14.71</v>
      </c>
    </row>
    <row r="321" spans="1:6" x14ac:dyDescent="0.25">
      <c r="A321" s="131">
        <v>43053.661805555559</v>
      </c>
      <c r="B321" s="131">
        <f t="shared" si="4"/>
        <v>43053.665972222225</v>
      </c>
      <c r="C321" s="130">
        <v>11.89</v>
      </c>
      <c r="D321" s="130">
        <v>125.5</v>
      </c>
      <c r="E321" s="130">
        <v>14.68</v>
      </c>
    </row>
    <row r="322" spans="1:6" x14ac:dyDescent="0.25">
      <c r="A322" s="131">
        <v>43053.662499999999</v>
      </c>
      <c r="B322" s="131">
        <f t="shared" si="4"/>
        <v>43053.666666666664</v>
      </c>
      <c r="C322" s="130">
        <v>12.12</v>
      </c>
      <c r="D322" s="130">
        <v>124</v>
      </c>
      <c r="E322" s="130">
        <v>14.68</v>
      </c>
    </row>
    <row r="323" spans="1:6" x14ac:dyDescent="0.25">
      <c r="A323" s="131">
        <v>43053.663194444445</v>
      </c>
      <c r="B323" s="131">
        <f t="shared" ref="B323:B386" si="5">A323+$H$1</f>
        <v>43053.667361111111</v>
      </c>
      <c r="C323" s="130">
        <v>11.89</v>
      </c>
      <c r="D323" s="130">
        <v>123.2</v>
      </c>
      <c r="E323" s="130">
        <v>14.71</v>
      </c>
    </row>
    <row r="324" spans="1:6" x14ac:dyDescent="0.25">
      <c r="A324" s="131">
        <v>43053.663888888892</v>
      </c>
      <c r="B324" s="131">
        <f t="shared" si="5"/>
        <v>43053.668055555558</v>
      </c>
      <c r="C324" s="130">
        <v>11.84</v>
      </c>
      <c r="D324" s="130">
        <v>121.9</v>
      </c>
      <c r="E324" s="130">
        <v>14.7</v>
      </c>
    </row>
    <row r="325" spans="1:6" x14ac:dyDescent="0.25">
      <c r="A325" s="134">
        <v>43053.664583333331</v>
      </c>
      <c r="B325" s="134">
        <f t="shared" si="5"/>
        <v>43053.668749999997</v>
      </c>
      <c r="C325" s="132">
        <v>11.77</v>
      </c>
      <c r="D325" s="132">
        <v>121.4</v>
      </c>
      <c r="E325" s="132">
        <v>14.7</v>
      </c>
      <c r="F325" s="133" t="s">
        <v>131</v>
      </c>
    </row>
    <row r="326" spans="1:6" x14ac:dyDescent="0.25">
      <c r="A326" s="134">
        <v>43053.665277777778</v>
      </c>
      <c r="B326" s="134">
        <f t="shared" si="5"/>
        <v>43053.669444444444</v>
      </c>
      <c r="C326" s="132">
        <v>12.11</v>
      </c>
      <c r="D326" s="132">
        <v>120.4</v>
      </c>
      <c r="E326" s="132">
        <v>14.67</v>
      </c>
      <c r="F326" s="133" t="s">
        <v>132</v>
      </c>
    </row>
    <row r="327" spans="1:6" x14ac:dyDescent="0.25">
      <c r="A327" s="131">
        <v>43053.665972222225</v>
      </c>
      <c r="B327" s="131">
        <f t="shared" si="5"/>
        <v>43053.670138888891</v>
      </c>
      <c r="C327" s="130">
        <v>12.13</v>
      </c>
      <c r="D327" s="130">
        <v>119.2</v>
      </c>
      <c r="E327" s="130">
        <v>14.67</v>
      </c>
    </row>
    <row r="328" spans="1:6" x14ac:dyDescent="0.25">
      <c r="A328" s="131">
        <v>43053.666666666664</v>
      </c>
      <c r="B328" s="131">
        <f t="shared" si="5"/>
        <v>43053.67083333333</v>
      </c>
      <c r="C328" s="130">
        <v>11.82</v>
      </c>
      <c r="D328" s="130">
        <v>119.3</v>
      </c>
      <c r="E328" s="130">
        <v>14.67</v>
      </c>
    </row>
    <row r="329" spans="1:6" x14ac:dyDescent="0.25">
      <c r="A329" s="131">
        <v>43053.667361111111</v>
      </c>
      <c r="B329" s="131">
        <f t="shared" si="5"/>
        <v>43053.671527777777</v>
      </c>
      <c r="C329" s="130">
        <v>11.82</v>
      </c>
      <c r="D329" s="130">
        <v>119.1</v>
      </c>
      <c r="E329" s="130">
        <v>14.64</v>
      </c>
    </row>
    <row r="330" spans="1:6" x14ac:dyDescent="0.25">
      <c r="A330" s="131">
        <v>43053.668055555558</v>
      </c>
      <c r="B330" s="131">
        <f t="shared" si="5"/>
        <v>43053.672222222223</v>
      </c>
      <c r="C330" s="130">
        <v>11.93</v>
      </c>
      <c r="D330" s="130">
        <v>120.3</v>
      </c>
      <c r="E330" s="130">
        <v>14.62</v>
      </c>
    </row>
    <row r="331" spans="1:6" x14ac:dyDescent="0.25">
      <c r="A331" s="131">
        <v>43053.668749999997</v>
      </c>
      <c r="B331" s="131">
        <f t="shared" si="5"/>
        <v>43053.672916666663</v>
      </c>
      <c r="C331" s="130">
        <v>12.19</v>
      </c>
      <c r="D331" s="130">
        <v>119.9</v>
      </c>
      <c r="E331" s="130">
        <v>14.6</v>
      </c>
    </row>
    <row r="332" spans="1:6" x14ac:dyDescent="0.25">
      <c r="A332" s="131">
        <v>43053.669444444444</v>
      </c>
      <c r="B332" s="131">
        <f t="shared" si="5"/>
        <v>43053.673611111109</v>
      </c>
      <c r="C332" s="130">
        <v>12.12</v>
      </c>
      <c r="D332" s="130">
        <v>120</v>
      </c>
      <c r="E332" s="130">
        <v>14.54</v>
      </c>
    </row>
    <row r="333" spans="1:6" x14ac:dyDescent="0.25">
      <c r="A333" s="131">
        <v>43053.670138888891</v>
      </c>
      <c r="B333" s="131">
        <f t="shared" si="5"/>
        <v>43053.674305555556</v>
      </c>
      <c r="C333" s="130">
        <v>11.95</v>
      </c>
      <c r="D333" s="130">
        <v>120.4</v>
      </c>
      <c r="E333" s="130">
        <v>14.53</v>
      </c>
    </row>
    <row r="334" spans="1:6" x14ac:dyDescent="0.25">
      <c r="A334" s="131">
        <v>43053.67083333333</v>
      </c>
      <c r="B334" s="131">
        <f t="shared" si="5"/>
        <v>43053.674999999996</v>
      </c>
      <c r="C334" s="130">
        <v>11.85</v>
      </c>
      <c r="D334" s="130">
        <v>120</v>
      </c>
      <c r="E334" s="130">
        <v>14.56</v>
      </c>
    </row>
    <row r="335" spans="1:6" x14ac:dyDescent="0.25">
      <c r="A335" s="131">
        <v>43053.671527777777</v>
      </c>
      <c r="B335" s="131">
        <f t="shared" si="5"/>
        <v>43053.675694444442</v>
      </c>
      <c r="C335" s="130">
        <v>12.14</v>
      </c>
      <c r="D335" s="130">
        <v>121.4</v>
      </c>
      <c r="E335" s="130">
        <v>14.52</v>
      </c>
    </row>
    <row r="336" spans="1:6" x14ac:dyDescent="0.25">
      <c r="A336" s="131">
        <v>43053.672222222223</v>
      </c>
      <c r="B336" s="131">
        <f t="shared" si="5"/>
        <v>43053.676388888889</v>
      </c>
      <c r="C336" s="130">
        <v>12.1</v>
      </c>
      <c r="D336" s="130">
        <v>122.3</v>
      </c>
      <c r="E336" s="130">
        <v>14.48</v>
      </c>
    </row>
    <row r="337" spans="1:6" x14ac:dyDescent="0.25">
      <c r="A337" s="131">
        <v>43053.67291666667</v>
      </c>
      <c r="B337" s="131">
        <f t="shared" si="5"/>
        <v>43053.677083333336</v>
      </c>
      <c r="C337" s="130">
        <v>11.91</v>
      </c>
      <c r="D337" s="130">
        <v>123.9</v>
      </c>
      <c r="E337" s="130">
        <v>14.47</v>
      </c>
    </row>
    <row r="338" spans="1:6" x14ac:dyDescent="0.25">
      <c r="A338" s="131">
        <v>43053.673611111109</v>
      </c>
      <c r="B338" s="131">
        <f t="shared" si="5"/>
        <v>43053.677777777775</v>
      </c>
      <c r="C338" s="130">
        <v>11.8</v>
      </c>
      <c r="D338" s="130">
        <v>124.2</v>
      </c>
      <c r="E338" s="130">
        <v>14.48</v>
      </c>
    </row>
    <row r="339" spans="1:6" x14ac:dyDescent="0.25">
      <c r="A339" s="131">
        <v>43053.674305555556</v>
      </c>
      <c r="B339" s="131">
        <f t="shared" si="5"/>
        <v>43053.678472222222</v>
      </c>
      <c r="C339" s="130">
        <v>12.04</v>
      </c>
      <c r="D339" s="130">
        <v>124.3</v>
      </c>
      <c r="E339" s="130">
        <v>14.46</v>
      </c>
    </row>
    <row r="340" spans="1:6" x14ac:dyDescent="0.25">
      <c r="A340" s="131">
        <v>43053.675000000003</v>
      </c>
      <c r="B340" s="131">
        <f t="shared" si="5"/>
        <v>43053.679166666669</v>
      </c>
      <c r="C340" s="130">
        <v>12.12</v>
      </c>
      <c r="D340" s="130">
        <v>125.6</v>
      </c>
      <c r="E340" s="130">
        <v>14.43</v>
      </c>
    </row>
    <row r="341" spans="1:6" x14ac:dyDescent="0.25">
      <c r="A341" s="131">
        <v>43053.675694444442</v>
      </c>
      <c r="B341" s="131">
        <f t="shared" si="5"/>
        <v>43053.679861111108</v>
      </c>
      <c r="C341" s="130">
        <v>12.12</v>
      </c>
      <c r="D341" s="130">
        <v>126.9</v>
      </c>
      <c r="E341" s="130">
        <v>14.39</v>
      </c>
    </row>
    <row r="342" spans="1:6" x14ac:dyDescent="0.25">
      <c r="A342" s="131">
        <v>43053.676388888889</v>
      </c>
      <c r="B342" s="131">
        <f t="shared" si="5"/>
        <v>43053.680555555555</v>
      </c>
      <c r="C342" s="130">
        <v>12.12</v>
      </c>
      <c r="D342" s="130">
        <v>127.7</v>
      </c>
      <c r="E342" s="130">
        <v>14.4</v>
      </c>
    </row>
    <row r="343" spans="1:6" x14ac:dyDescent="0.25">
      <c r="A343" s="131">
        <v>43053.677083333336</v>
      </c>
      <c r="B343" s="131">
        <f t="shared" si="5"/>
        <v>43053.681250000001</v>
      </c>
      <c r="C343" s="130">
        <v>11.8</v>
      </c>
      <c r="D343" s="130">
        <v>128.69999999999999</v>
      </c>
      <c r="E343" s="130">
        <v>14.41</v>
      </c>
    </row>
    <row r="344" spans="1:6" x14ac:dyDescent="0.25">
      <c r="A344" s="131">
        <v>43053.677777777775</v>
      </c>
      <c r="B344" s="131">
        <f t="shared" si="5"/>
        <v>43053.681944444441</v>
      </c>
      <c r="C344" s="130">
        <v>11.82</v>
      </c>
      <c r="D344" s="130">
        <v>129.19999999999999</v>
      </c>
      <c r="E344" s="130">
        <v>14.39</v>
      </c>
    </row>
    <row r="345" spans="1:6" x14ac:dyDescent="0.25">
      <c r="A345" s="131">
        <v>43053.678472222222</v>
      </c>
      <c r="B345" s="131">
        <f t="shared" si="5"/>
        <v>43053.682638888888</v>
      </c>
      <c r="C345" s="130">
        <v>12.01</v>
      </c>
      <c r="D345" s="130">
        <v>129.6</v>
      </c>
      <c r="E345" s="130">
        <v>14.35</v>
      </c>
    </row>
    <row r="346" spans="1:6" x14ac:dyDescent="0.25">
      <c r="A346" s="134">
        <v>43053.679166666669</v>
      </c>
      <c r="B346" s="134">
        <f t="shared" si="5"/>
        <v>43053.683333333334</v>
      </c>
      <c r="C346" s="132">
        <v>12.11</v>
      </c>
      <c r="D346" s="132">
        <v>129.6</v>
      </c>
      <c r="E346" s="132">
        <v>14.42</v>
      </c>
      <c r="F346" s="133" t="s">
        <v>133</v>
      </c>
    </row>
    <row r="347" spans="1:6" x14ac:dyDescent="0.25">
      <c r="A347" s="134">
        <v>43053.679861111108</v>
      </c>
      <c r="B347" s="134">
        <f t="shared" si="5"/>
        <v>43053.684027777774</v>
      </c>
      <c r="C347" s="132">
        <v>11.77</v>
      </c>
      <c r="D347" s="132">
        <v>130.6</v>
      </c>
      <c r="E347" s="132">
        <v>14.49</v>
      </c>
      <c r="F347" s="133" t="s">
        <v>134</v>
      </c>
    </row>
    <row r="348" spans="1:6" x14ac:dyDescent="0.25">
      <c r="A348" s="131">
        <v>43053.680555555555</v>
      </c>
      <c r="B348" s="131">
        <f t="shared" si="5"/>
        <v>43053.68472222222</v>
      </c>
      <c r="C348" s="130">
        <v>11.55</v>
      </c>
      <c r="D348" s="130">
        <v>131.4</v>
      </c>
      <c r="E348" s="130">
        <v>14.48</v>
      </c>
    </row>
    <row r="349" spans="1:6" x14ac:dyDescent="0.25">
      <c r="A349" s="131">
        <v>43053.681250000001</v>
      </c>
      <c r="B349" s="131">
        <f t="shared" si="5"/>
        <v>43053.685416666667</v>
      </c>
      <c r="C349" s="130">
        <v>11.22</v>
      </c>
      <c r="D349" s="130">
        <v>131.6</v>
      </c>
      <c r="E349" s="130">
        <v>14.52</v>
      </c>
    </row>
    <row r="350" spans="1:6" x14ac:dyDescent="0.25">
      <c r="A350" s="131">
        <v>43053.681944444441</v>
      </c>
      <c r="B350" s="131">
        <f t="shared" si="5"/>
        <v>43053.686111111107</v>
      </c>
      <c r="C350" s="130">
        <v>11.22</v>
      </c>
      <c r="D350" s="130">
        <v>131.4</v>
      </c>
      <c r="E350" s="130">
        <v>14.57</v>
      </c>
    </row>
    <row r="351" spans="1:6" x14ac:dyDescent="0.25">
      <c r="A351" s="131">
        <v>43053.682638888888</v>
      </c>
      <c r="B351" s="131">
        <f t="shared" si="5"/>
        <v>43053.686805555553</v>
      </c>
      <c r="C351" s="130">
        <v>11.22</v>
      </c>
      <c r="D351" s="130">
        <v>132.1</v>
      </c>
      <c r="E351" s="130">
        <v>14.6</v>
      </c>
    </row>
    <row r="352" spans="1:6" x14ac:dyDescent="0.25">
      <c r="A352" s="131">
        <v>43053.683333333334</v>
      </c>
      <c r="B352" s="131">
        <f t="shared" si="5"/>
        <v>43053.6875</v>
      </c>
      <c r="C352" s="130">
        <v>11.16</v>
      </c>
      <c r="D352" s="130">
        <v>131.19999999999999</v>
      </c>
      <c r="E352" s="130">
        <v>14.62</v>
      </c>
    </row>
    <row r="353" spans="1:6" x14ac:dyDescent="0.25">
      <c r="A353" s="131">
        <v>43053.684027777781</v>
      </c>
      <c r="B353" s="131">
        <f t="shared" si="5"/>
        <v>43053.688194444447</v>
      </c>
      <c r="C353" s="130">
        <v>11.12</v>
      </c>
      <c r="D353" s="130">
        <v>130</v>
      </c>
      <c r="E353" s="130">
        <v>14.66</v>
      </c>
    </row>
    <row r="354" spans="1:6" x14ac:dyDescent="0.25">
      <c r="A354" s="131">
        <v>43053.68472222222</v>
      </c>
      <c r="B354" s="131">
        <f t="shared" si="5"/>
        <v>43053.688888888886</v>
      </c>
      <c r="C354" s="130">
        <v>10.92</v>
      </c>
      <c r="D354" s="130">
        <v>129.30000000000001</v>
      </c>
      <c r="E354" s="130">
        <v>14.66</v>
      </c>
    </row>
    <row r="355" spans="1:6" x14ac:dyDescent="0.25">
      <c r="A355" s="131">
        <v>43053.685416666667</v>
      </c>
      <c r="B355" s="131">
        <f t="shared" si="5"/>
        <v>43053.689583333333</v>
      </c>
      <c r="C355" s="130">
        <v>11.04</v>
      </c>
      <c r="D355" s="130">
        <v>126.2</v>
      </c>
      <c r="E355" s="130">
        <v>14.67</v>
      </c>
    </row>
    <row r="356" spans="1:6" x14ac:dyDescent="0.25">
      <c r="A356" s="131">
        <v>43053.686111111114</v>
      </c>
      <c r="B356" s="131">
        <f t="shared" si="5"/>
        <v>43053.69027777778</v>
      </c>
      <c r="C356" s="130">
        <v>11.2</v>
      </c>
      <c r="D356" s="130">
        <v>124.7</v>
      </c>
      <c r="E356" s="130">
        <v>14.65</v>
      </c>
    </row>
    <row r="357" spans="1:6" x14ac:dyDescent="0.25">
      <c r="A357" s="131">
        <v>43053.686805555553</v>
      </c>
      <c r="B357" s="131">
        <f t="shared" si="5"/>
        <v>43053.690972222219</v>
      </c>
      <c r="C357" s="130">
        <v>11.16</v>
      </c>
      <c r="D357" s="130">
        <v>123.2</v>
      </c>
      <c r="E357" s="130">
        <v>14.66</v>
      </c>
    </row>
    <row r="358" spans="1:6" x14ac:dyDescent="0.25">
      <c r="A358" s="131">
        <v>43053.6875</v>
      </c>
      <c r="B358" s="131">
        <f t="shared" si="5"/>
        <v>43053.691666666666</v>
      </c>
      <c r="C358" s="130">
        <v>10.93</v>
      </c>
      <c r="D358" s="130">
        <v>121.5</v>
      </c>
      <c r="E358" s="130">
        <v>14.67</v>
      </c>
    </row>
    <row r="359" spans="1:6" x14ac:dyDescent="0.25">
      <c r="A359" s="131">
        <v>43053.688194444447</v>
      </c>
      <c r="B359" s="131">
        <f t="shared" si="5"/>
        <v>43053.692361111112</v>
      </c>
      <c r="C359" s="130">
        <v>10.95</v>
      </c>
      <c r="D359" s="130">
        <v>120.9</v>
      </c>
      <c r="E359" s="130">
        <v>14.68</v>
      </c>
    </row>
    <row r="360" spans="1:6" x14ac:dyDescent="0.25">
      <c r="A360" s="131">
        <v>43053.688888888886</v>
      </c>
      <c r="B360" s="131">
        <f t="shared" si="5"/>
        <v>43053.693055555552</v>
      </c>
      <c r="C360" s="130">
        <v>10.94</v>
      </c>
      <c r="D360" s="130">
        <v>121</v>
      </c>
      <c r="E360" s="130">
        <v>14.67</v>
      </c>
    </row>
    <row r="361" spans="1:6" x14ac:dyDescent="0.25">
      <c r="A361" s="131">
        <v>43053.689583333333</v>
      </c>
      <c r="B361" s="131">
        <f t="shared" si="5"/>
        <v>43053.693749999999</v>
      </c>
      <c r="C361" s="130">
        <v>10.94</v>
      </c>
      <c r="D361" s="130">
        <v>120.6</v>
      </c>
      <c r="E361" s="130">
        <v>14.68</v>
      </c>
    </row>
    <row r="362" spans="1:6" x14ac:dyDescent="0.25">
      <c r="A362" s="131">
        <v>43053.69027777778</v>
      </c>
      <c r="B362" s="131">
        <f t="shared" si="5"/>
        <v>43053.694444444445</v>
      </c>
      <c r="C362" s="130">
        <v>10.93</v>
      </c>
      <c r="D362" s="130">
        <v>119.8</v>
      </c>
      <c r="E362" s="130">
        <v>14.67</v>
      </c>
    </row>
    <row r="363" spans="1:6" x14ac:dyDescent="0.25">
      <c r="A363" s="131">
        <v>43053.690972222219</v>
      </c>
      <c r="B363" s="131">
        <f t="shared" si="5"/>
        <v>43053.695138888885</v>
      </c>
      <c r="C363" s="130">
        <v>10.92</v>
      </c>
      <c r="D363" s="130">
        <v>119.5</v>
      </c>
      <c r="E363" s="130">
        <v>14.67</v>
      </c>
    </row>
    <row r="364" spans="1:6" x14ac:dyDescent="0.25">
      <c r="A364" s="131">
        <v>43053.691666666666</v>
      </c>
      <c r="B364" s="131">
        <f t="shared" si="5"/>
        <v>43053.695833333331</v>
      </c>
      <c r="C364" s="130">
        <v>10.94</v>
      </c>
      <c r="D364" s="130">
        <v>118.7</v>
      </c>
      <c r="E364" s="130">
        <v>14.7</v>
      </c>
    </row>
    <row r="365" spans="1:6" x14ac:dyDescent="0.25">
      <c r="A365" s="131">
        <v>43053.692361111112</v>
      </c>
      <c r="B365" s="131">
        <f t="shared" si="5"/>
        <v>43053.696527777778</v>
      </c>
      <c r="C365" s="130">
        <v>10.86</v>
      </c>
      <c r="D365" s="130">
        <v>119.1</v>
      </c>
      <c r="E365" s="130">
        <v>14.69</v>
      </c>
    </row>
    <row r="366" spans="1:6" x14ac:dyDescent="0.25">
      <c r="A366" s="131">
        <v>43053.693055555559</v>
      </c>
      <c r="B366" s="131">
        <f t="shared" si="5"/>
        <v>43053.697222222225</v>
      </c>
      <c r="C366" s="130">
        <v>10.78</v>
      </c>
      <c r="D366" s="130">
        <v>117.8</v>
      </c>
      <c r="E366" s="130">
        <v>14.67</v>
      </c>
    </row>
    <row r="367" spans="1:6" x14ac:dyDescent="0.25">
      <c r="A367" s="134">
        <v>43053.693749999999</v>
      </c>
      <c r="B367" s="134">
        <f t="shared" si="5"/>
        <v>43053.697916666664</v>
      </c>
      <c r="C367" s="132">
        <v>10.75</v>
      </c>
      <c r="D367" s="132">
        <v>118.4</v>
      </c>
      <c r="E367" s="132">
        <v>14.67</v>
      </c>
      <c r="F367" s="133" t="s">
        <v>135</v>
      </c>
    </row>
    <row r="368" spans="1:6" x14ac:dyDescent="0.25">
      <c r="A368" s="134">
        <v>43053.694444444445</v>
      </c>
      <c r="B368" s="134">
        <f t="shared" si="5"/>
        <v>43053.698611111111</v>
      </c>
      <c r="C368" s="132">
        <v>10.9</v>
      </c>
      <c r="D368" s="132">
        <v>118.4</v>
      </c>
      <c r="E368" s="132">
        <v>14.68</v>
      </c>
      <c r="F368" s="133" t="s">
        <v>136</v>
      </c>
    </row>
    <row r="369" spans="1:5" x14ac:dyDescent="0.25">
      <c r="A369" s="131">
        <v>43053.695138888892</v>
      </c>
      <c r="B369" s="131">
        <f t="shared" si="5"/>
        <v>43053.699305555558</v>
      </c>
      <c r="C369" s="130">
        <v>10.66</v>
      </c>
      <c r="D369" s="130">
        <v>118.1</v>
      </c>
      <c r="E369" s="130">
        <v>14.68</v>
      </c>
    </row>
    <row r="370" spans="1:5" x14ac:dyDescent="0.25">
      <c r="A370" s="131">
        <v>43053.695833333331</v>
      </c>
      <c r="B370" s="131">
        <f t="shared" si="5"/>
        <v>43053.7</v>
      </c>
      <c r="C370" s="130">
        <v>10.67</v>
      </c>
      <c r="D370" s="130">
        <v>118.9</v>
      </c>
      <c r="E370" s="130">
        <v>14.69</v>
      </c>
    </row>
    <row r="371" spans="1:5" x14ac:dyDescent="0.25">
      <c r="A371" s="131">
        <v>43053.696527777778</v>
      </c>
      <c r="B371" s="131">
        <f t="shared" si="5"/>
        <v>43053.700694444444</v>
      </c>
      <c r="C371" s="130">
        <v>10.66</v>
      </c>
      <c r="D371" s="130">
        <v>118</v>
      </c>
      <c r="E371" s="130">
        <v>14.68</v>
      </c>
    </row>
    <row r="372" spans="1:5" x14ac:dyDescent="0.25">
      <c r="A372" s="131">
        <v>43053.697222222225</v>
      </c>
      <c r="B372" s="131">
        <f t="shared" si="5"/>
        <v>43053.701388888891</v>
      </c>
      <c r="C372" s="130">
        <v>10.92</v>
      </c>
      <c r="D372" s="130">
        <v>118.9</v>
      </c>
      <c r="E372" s="130">
        <v>14.67</v>
      </c>
    </row>
    <row r="373" spans="1:5" x14ac:dyDescent="0.25">
      <c r="A373" s="131">
        <v>43053.697916666664</v>
      </c>
      <c r="B373" s="131">
        <f t="shared" si="5"/>
        <v>43053.70208333333</v>
      </c>
      <c r="C373" s="130">
        <v>10.94</v>
      </c>
      <c r="D373" s="130">
        <v>118.9</v>
      </c>
      <c r="E373" s="130">
        <v>14.68</v>
      </c>
    </row>
    <row r="374" spans="1:5" x14ac:dyDescent="0.25">
      <c r="A374" s="131">
        <v>43053.698611111111</v>
      </c>
      <c r="B374" s="131">
        <f t="shared" si="5"/>
        <v>43053.702777777777</v>
      </c>
      <c r="C374" s="130">
        <v>10.94</v>
      </c>
      <c r="D374" s="130">
        <v>119.7</v>
      </c>
      <c r="E374" s="130">
        <v>14.68</v>
      </c>
    </row>
    <row r="375" spans="1:5" x14ac:dyDescent="0.25">
      <c r="A375" s="131">
        <v>43053.699305555558</v>
      </c>
      <c r="B375" s="131">
        <f t="shared" si="5"/>
        <v>43053.703472222223</v>
      </c>
      <c r="C375" s="130">
        <v>11.09</v>
      </c>
      <c r="D375" s="130">
        <v>119.2</v>
      </c>
      <c r="E375" s="130">
        <v>14.68</v>
      </c>
    </row>
    <row r="376" spans="1:5" x14ac:dyDescent="0.25">
      <c r="A376" s="131">
        <v>43053.7</v>
      </c>
      <c r="B376" s="131">
        <f t="shared" si="5"/>
        <v>43053.704166666663</v>
      </c>
      <c r="C376" s="130">
        <v>11.1</v>
      </c>
      <c r="D376" s="130">
        <v>120</v>
      </c>
      <c r="E376" s="130">
        <v>14.67</v>
      </c>
    </row>
    <row r="377" spans="1:5" x14ac:dyDescent="0.25">
      <c r="A377" s="131">
        <v>43053.700694444444</v>
      </c>
      <c r="B377" s="131">
        <f t="shared" si="5"/>
        <v>43053.704861111109</v>
      </c>
      <c r="C377" s="130">
        <v>11.09</v>
      </c>
      <c r="D377" s="130">
        <v>120</v>
      </c>
      <c r="E377" s="130">
        <v>14.67</v>
      </c>
    </row>
    <row r="378" spans="1:5" x14ac:dyDescent="0.25">
      <c r="A378" s="131">
        <v>43053.701388888891</v>
      </c>
      <c r="B378" s="131">
        <f t="shared" si="5"/>
        <v>43053.705555555556</v>
      </c>
      <c r="C378" s="130">
        <v>11.28</v>
      </c>
      <c r="D378" s="130">
        <v>119.1</v>
      </c>
      <c r="E378" s="130">
        <v>14.67</v>
      </c>
    </row>
    <row r="379" spans="1:5" x14ac:dyDescent="0.25">
      <c r="A379" s="131">
        <v>43053.70208333333</v>
      </c>
      <c r="B379" s="131">
        <f t="shared" si="5"/>
        <v>43053.706249999996</v>
      </c>
      <c r="C379" s="130">
        <v>11.29</v>
      </c>
      <c r="D379" s="130">
        <v>120.4</v>
      </c>
      <c r="E379" s="130">
        <v>14.67</v>
      </c>
    </row>
    <row r="380" spans="1:5" x14ac:dyDescent="0.25">
      <c r="A380" s="131">
        <v>43053.702777777777</v>
      </c>
      <c r="B380" s="131">
        <f t="shared" si="5"/>
        <v>43053.706944444442</v>
      </c>
      <c r="C380" s="130">
        <v>11.5</v>
      </c>
      <c r="D380" s="130">
        <v>120.1</v>
      </c>
      <c r="E380" s="130">
        <v>14.66</v>
      </c>
    </row>
    <row r="381" spans="1:5" x14ac:dyDescent="0.25">
      <c r="A381" s="131">
        <v>43053.703472222223</v>
      </c>
      <c r="B381" s="131">
        <f t="shared" si="5"/>
        <v>43053.707638888889</v>
      </c>
      <c r="C381" s="130">
        <v>11.5</v>
      </c>
      <c r="D381" s="130">
        <v>120.9</v>
      </c>
      <c r="E381" s="130">
        <v>14.67</v>
      </c>
    </row>
    <row r="382" spans="1:5" x14ac:dyDescent="0.25">
      <c r="A382" s="131">
        <v>43053.70416666667</v>
      </c>
      <c r="B382" s="131">
        <f t="shared" si="5"/>
        <v>43053.708333333336</v>
      </c>
      <c r="C382" s="130">
        <v>11.39</v>
      </c>
      <c r="D382" s="130">
        <v>120.9</v>
      </c>
      <c r="E382" s="130">
        <v>14.67</v>
      </c>
    </row>
    <row r="383" spans="1:5" x14ac:dyDescent="0.25">
      <c r="A383" s="131">
        <v>43053.704861111109</v>
      </c>
      <c r="B383" s="131">
        <f t="shared" si="5"/>
        <v>43053.709027777775</v>
      </c>
      <c r="C383" s="130">
        <v>11.49</v>
      </c>
      <c r="D383" s="130">
        <v>121.3</v>
      </c>
      <c r="E383" s="130">
        <v>14.67</v>
      </c>
    </row>
    <row r="384" spans="1:5" x14ac:dyDescent="0.25">
      <c r="A384" s="131">
        <v>43053.705555555556</v>
      </c>
      <c r="B384" s="131">
        <f t="shared" si="5"/>
        <v>43053.709722222222</v>
      </c>
      <c r="C384" s="130">
        <v>11.32</v>
      </c>
      <c r="D384" s="130">
        <v>121.4</v>
      </c>
      <c r="E384" s="130">
        <v>14.83</v>
      </c>
    </row>
    <row r="385" spans="1:6" x14ac:dyDescent="0.25">
      <c r="A385" s="131">
        <v>43053.706250000003</v>
      </c>
      <c r="B385" s="131">
        <f t="shared" si="5"/>
        <v>43053.710416666669</v>
      </c>
      <c r="C385" s="130">
        <v>11.05</v>
      </c>
      <c r="D385" s="130">
        <v>121.9</v>
      </c>
      <c r="E385" s="130">
        <v>15.01</v>
      </c>
    </row>
    <row r="386" spans="1:6" x14ac:dyDescent="0.25">
      <c r="A386" s="131">
        <v>43053.706944444442</v>
      </c>
      <c r="B386" s="131">
        <f t="shared" si="5"/>
        <v>43053.711111111108</v>
      </c>
      <c r="C386" s="130">
        <v>11.22</v>
      </c>
      <c r="D386" s="130">
        <v>121.8</v>
      </c>
      <c r="E386" s="130">
        <v>14.94</v>
      </c>
    </row>
    <row r="387" spans="1:6" x14ac:dyDescent="0.25">
      <c r="A387" s="131">
        <v>43053.707638888889</v>
      </c>
      <c r="B387" s="131">
        <f t="shared" ref="B387:B422" si="6">A387+$H$1</f>
        <v>43053.711805555555</v>
      </c>
      <c r="C387" s="130">
        <v>11.52</v>
      </c>
      <c r="D387" s="130">
        <v>122</v>
      </c>
      <c r="E387" s="130">
        <v>14.88</v>
      </c>
    </row>
    <row r="388" spans="1:6" x14ac:dyDescent="0.25">
      <c r="A388" s="134">
        <v>43053.708333333336</v>
      </c>
      <c r="B388" s="134">
        <f t="shared" si="6"/>
        <v>43053.712500000001</v>
      </c>
      <c r="C388" s="132">
        <v>11.58</v>
      </c>
      <c r="D388" s="132">
        <v>121.4</v>
      </c>
      <c r="E388" s="132">
        <v>14.85</v>
      </c>
      <c r="F388" s="133" t="s">
        <v>137</v>
      </c>
    </row>
    <row r="389" spans="1:6" x14ac:dyDescent="0.25">
      <c r="A389" s="131">
        <v>43053.709027777775</v>
      </c>
      <c r="B389" s="131">
        <f t="shared" si="6"/>
        <v>43053.713194444441</v>
      </c>
      <c r="C389" s="130">
        <v>11.56</v>
      </c>
      <c r="D389" s="130">
        <v>118.6</v>
      </c>
      <c r="E389" s="130">
        <v>14.79</v>
      </c>
    </row>
    <row r="390" spans="1:6" x14ac:dyDescent="0.25">
      <c r="A390" s="131">
        <v>43053.709722222222</v>
      </c>
      <c r="B390" s="131">
        <f t="shared" si="6"/>
        <v>43053.713888888888</v>
      </c>
      <c r="C390" s="130">
        <v>11.73</v>
      </c>
      <c r="D390" s="130">
        <v>118</v>
      </c>
      <c r="E390" s="130">
        <v>14.73</v>
      </c>
    </row>
    <row r="391" spans="1:6" x14ac:dyDescent="0.25">
      <c r="A391" s="131">
        <v>43053.710416666669</v>
      </c>
      <c r="B391" s="131">
        <f t="shared" si="6"/>
        <v>43053.714583333334</v>
      </c>
      <c r="C391" s="130">
        <v>11.84</v>
      </c>
      <c r="D391" s="130">
        <v>116.9</v>
      </c>
      <c r="E391" s="130">
        <v>14.7</v>
      </c>
    </row>
    <row r="392" spans="1:6" x14ac:dyDescent="0.25">
      <c r="A392" s="131">
        <v>43053.711111111108</v>
      </c>
      <c r="B392" s="131">
        <f t="shared" si="6"/>
        <v>43053.715277777774</v>
      </c>
      <c r="C392" s="130">
        <v>11.68</v>
      </c>
      <c r="D392" s="130">
        <v>117.1</v>
      </c>
      <c r="E392" s="130">
        <v>14.75</v>
      </c>
    </row>
    <row r="393" spans="1:6" x14ac:dyDescent="0.25">
      <c r="A393" s="131">
        <v>43053.711805555555</v>
      </c>
      <c r="B393" s="131">
        <f t="shared" si="6"/>
        <v>43053.71597222222</v>
      </c>
      <c r="C393" s="130">
        <v>11.66</v>
      </c>
      <c r="D393" s="130">
        <v>116.7</v>
      </c>
      <c r="E393" s="130">
        <v>14.67</v>
      </c>
    </row>
    <row r="394" spans="1:6" x14ac:dyDescent="0.25">
      <c r="A394" s="131">
        <v>43053.712500000001</v>
      </c>
      <c r="B394" s="131">
        <f t="shared" si="6"/>
        <v>43053.716666666667</v>
      </c>
      <c r="C394" s="130">
        <v>11.84</v>
      </c>
      <c r="D394" s="130">
        <v>118</v>
      </c>
      <c r="E394" s="130">
        <v>14.61</v>
      </c>
    </row>
    <row r="395" spans="1:6" x14ac:dyDescent="0.25">
      <c r="A395" s="131">
        <v>43053.713194444441</v>
      </c>
      <c r="B395" s="131">
        <f t="shared" si="6"/>
        <v>43053.717361111107</v>
      </c>
      <c r="C395" s="130">
        <v>12.1</v>
      </c>
      <c r="D395" s="130">
        <v>117.7</v>
      </c>
      <c r="E395" s="130">
        <v>14.56</v>
      </c>
    </row>
    <row r="396" spans="1:6" x14ac:dyDescent="0.25">
      <c r="A396" s="131">
        <v>43053.713888888888</v>
      </c>
      <c r="B396" s="131">
        <f t="shared" si="6"/>
        <v>43053.718055555553</v>
      </c>
      <c r="C396" s="130">
        <v>12.03</v>
      </c>
      <c r="D396" s="130">
        <v>118.7</v>
      </c>
      <c r="E396" s="130">
        <v>14.51</v>
      </c>
    </row>
    <row r="397" spans="1:6" x14ac:dyDescent="0.25">
      <c r="A397" s="131">
        <v>43053.714583333334</v>
      </c>
      <c r="B397" s="131">
        <f t="shared" si="6"/>
        <v>43053.71875</v>
      </c>
      <c r="C397" s="130">
        <v>12.02</v>
      </c>
      <c r="D397" s="130">
        <v>120.6</v>
      </c>
      <c r="E397" s="130">
        <v>14.53</v>
      </c>
    </row>
    <row r="398" spans="1:6" x14ac:dyDescent="0.25">
      <c r="A398" s="131">
        <v>43053.715277777781</v>
      </c>
      <c r="B398" s="131">
        <f t="shared" si="6"/>
        <v>43053.719444444447</v>
      </c>
      <c r="C398" s="130">
        <v>12.03</v>
      </c>
      <c r="D398" s="130">
        <v>121.2</v>
      </c>
      <c r="E398" s="130">
        <v>14.52</v>
      </c>
    </row>
    <row r="399" spans="1:6" x14ac:dyDescent="0.25">
      <c r="A399" s="131">
        <v>43053.71597222222</v>
      </c>
      <c r="B399" s="131">
        <f t="shared" si="6"/>
        <v>43053.720138888886</v>
      </c>
      <c r="C399" s="130">
        <v>11.92</v>
      </c>
      <c r="D399" s="130">
        <v>123.5</v>
      </c>
      <c r="E399" s="130">
        <v>14.54</v>
      </c>
    </row>
    <row r="400" spans="1:6" x14ac:dyDescent="0.25">
      <c r="A400" s="131">
        <v>43053.716666666667</v>
      </c>
      <c r="B400" s="131">
        <f t="shared" si="6"/>
        <v>43053.720833333333</v>
      </c>
      <c r="C400" s="130">
        <v>7.9420000000000002</v>
      </c>
      <c r="D400" s="130">
        <v>43.41</v>
      </c>
      <c r="E400" s="130">
        <v>6.6269999999999998</v>
      </c>
    </row>
    <row r="401" spans="1:8" x14ac:dyDescent="0.25">
      <c r="A401" s="131">
        <v>43053.717361111114</v>
      </c>
      <c r="B401" s="131">
        <f t="shared" si="6"/>
        <v>43053.72152777778</v>
      </c>
      <c r="C401" s="130">
        <v>-4.4999999999999998E-2</v>
      </c>
      <c r="D401" s="130">
        <v>5.8730000000000002</v>
      </c>
      <c r="E401" s="130">
        <v>0.68100000000000005</v>
      </c>
    </row>
    <row r="402" spans="1:8" x14ac:dyDescent="0.25">
      <c r="A402" s="131">
        <v>43053.718055555553</v>
      </c>
      <c r="B402" s="131">
        <f t="shared" si="6"/>
        <v>43053.722222222219</v>
      </c>
      <c r="C402" s="130">
        <v>-0.17599999999999999</v>
      </c>
      <c r="D402" s="130">
        <v>4.5860000000000003</v>
      </c>
      <c r="E402" s="130">
        <v>0.64100000000000001</v>
      </c>
    </row>
    <row r="403" spans="1:8" x14ac:dyDescent="0.25">
      <c r="A403" s="131">
        <v>43053.71875</v>
      </c>
      <c r="B403" s="131">
        <f t="shared" si="6"/>
        <v>43053.722916666666</v>
      </c>
      <c r="C403" s="130">
        <v>-0.154</v>
      </c>
      <c r="D403" s="130">
        <v>4.2009999999999996</v>
      </c>
      <c r="E403" s="130">
        <v>0.626</v>
      </c>
    </row>
    <row r="404" spans="1:8" x14ac:dyDescent="0.25">
      <c r="A404" s="131">
        <v>43053.719444444447</v>
      </c>
      <c r="B404" s="131">
        <f t="shared" si="6"/>
        <v>43053.723611111112</v>
      </c>
      <c r="C404" s="130">
        <v>-0.17599999999999999</v>
      </c>
      <c r="D404" s="130">
        <v>3.84</v>
      </c>
      <c r="E404" s="130">
        <v>0.624</v>
      </c>
    </row>
    <row r="405" spans="1:8" x14ac:dyDescent="0.25">
      <c r="A405" s="131">
        <v>43053.720138888886</v>
      </c>
      <c r="B405" s="131">
        <f t="shared" si="6"/>
        <v>43053.724305555552</v>
      </c>
      <c r="C405" s="130">
        <v>-0.17199999999999999</v>
      </c>
      <c r="D405" s="130">
        <v>3.9529999999999998</v>
      </c>
      <c r="E405" s="130">
        <v>0.625</v>
      </c>
    </row>
    <row r="406" spans="1:8" x14ac:dyDescent="0.25">
      <c r="A406" s="131">
        <v>43053.720833333333</v>
      </c>
      <c r="B406" s="131">
        <f t="shared" si="6"/>
        <v>43053.724999999999</v>
      </c>
      <c r="C406" s="130">
        <v>-0.16300000000000001</v>
      </c>
      <c r="D406" s="130">
        <v>4.0209999999999999</v>
      </c>
      <c r="E406" s="130">
        <v>0.624</v>
      </c>
    </row>
    <row r="407" spans="1:8" x14ac:dyDescent="0.25">
      <c r="A407" s="134">
        <v>43053.72152777778</v>
      </c>
      <c r="B407" s="134">
        <f t="shared" si="6"/>
        <v>43053.725694444445</v>
      </c>
      <c r="C407" s="132">
        <v>-0.17599999999999999</v>
      </c>
      <c r="D407" s="132">
        <v>3.84</v>
      </c>
      <c r="E407" s="132">
        <v>0.622</v>
      </c>
      <c r="F407" s="133" t="s">
        <v>138</v>
      </c>
      <c r="G407" s="132"/>
      <c r="H407" s="132"/>
    </row>
    <row r="408" spans="1:8" x14ac:dyDescent="0.25">
      <c r="A408" s="131">
        <v>43053.722222222219</v>
      </c>
      <c r="B408" s="131">
        <f t="shared" si="6"/>
        <v>43053.726388888885</v>
      </c>
      <c r="C408" s="130">
        <v>-0.11700000000000001</v>
      </c>
      <c r="D408" s="130">
        <v>22.79</v>
      </c>
      <c r="E408" s="130">
        <v>2.4929999999999999</v>
      </c>
    </row>
    <row r="409" spans="1:8" x14ac:dyDescent="0.25">
      <c r="A409" s="131">
        <v>43053.722916666666</v>
      </c>
      <c r="B409" s="131">
        <f t="shared" si="6"/>
        <v>43053.727083333331</v>
      </c>
      <c r="C409" s="130">
        <v>11.32</v>
      </c>
      <c r="D409" s="130">
        <v>235.2</v>
      </c>
      <c r="E409" s="130">
        <v>1.4690000000000001</v>
      </c>
    </row>
    <row r="410" spans="1:8" x14ac:dyDescent="0.25">
      <c r="A410" s="131">
        <v>43053.723611111112</v>
      </c>
      <c r="B410" s="131">
        <f t="shared" si="6"/>
        <v>43053.727777777778</v>
      </c>
      <c r="C410" s="130">
        <v>19.05</v>
      </c>
      <c r="D410" s="130">
        <v>250</v>
      </c>
      <c r="E410" s="130">
        <v>0.60499999999999998</v>
      </c>
    </row>
    <row r="411" spans="1:8" x14ac:dyDescent="0.25">
      <c r="A411" s="134">
        <v>43053.724305555559</v>
      </c>
      <c r="B411" s="134">
        <f t="shared" si="6"/>
        <v>43053.728472222225</v>
      </c>
      <c r="C411" s="132">
        <v>19.059999999999999</v>
      </c>
      <c r="D411" s="132">
        <v>252</v>
      </c>
      <c r="E411" s="132">
        <v>0.6</v>
      </c>
      <c r="F411" s="133" t="s">
        <v>139</v>
      </c>
      <c r="G411" s="132"/>
      <c r="H411" s="132"/>
    </row>
    <row r="412" spans="1:8" x14ac:dyDescent="0.25">
      <c r="A412" s="131">
        <v>43053.724999999999</v>
      </c>
      <c r="B412" s="131">
        <f t="shared" si="6"/>
        <v>43053.729166666664</v>
      </c>
      <c r="C412" s="130">
        <v>18.739999999999998</v>
      </c>
      <c r="D412" s="130">
        <v>211.2</v>
      </c>
      <c r="E412" s="130">
        <v>2.903</v>
      </c>
    </row>
    <row r="413" spans="1:8" x14ac:dyDescent="0.25">
      <c r="A413" s="131">
        <v>43053.725694444445</v>
      </c>
      <c r="B413" s="131">
        <f t="shared" si="6"/>
        <v>43053.729861111111</v>
      </c>
      <c r="C413" s="130">
        <v>10.36</v>
      </c>
      <c r="D413" s="130">
        <v>120.5</v>
      </c>
      <c r="E413" s="130">
        <v>0.77600000000000002</v>
      </c>
    </row>
    <row r="414" spans="1:8" x14ac:dyDescent="0.25">
      <c r="A414" s="131">
        <v>43053.726388888892</v>
      </c>
      <c r="B414" s="131">
        <f t="shared" si="6"/>
        <v>43053.730555555558</v>
      </c>
      <c r="C414" s="130">
        <v>8.74</v>
      </c>
      <c r="D414" s="130">
        <v>120.1</v>
      </c>
      <c r="E414" s="130">
        <v>0.60199999999999998</v>
      </c>
    </row>
    <row r="415" spans="1:8" x14ac:dyDescent="0.25">
      <c r="A415" s="134">
        <v>43053.727083333331</v>
      </c>
      <c r="B415" s="134">
        <f t="shared" si="6"/>
        <v>43053.731249999997</v>
      </c>
      <c r="C415" s="132">
        <v>8.6999999999999993</v>
      </c>
      <c r="D415" s="132">
        <v>119.4</v>
      </c>
      <c r="E415" s="132">
        <v>0.6</v>
      </c>
      <c r="F415" s="133" t="s">
        <v>140</v>
      </c>
      <c r="G415" s="132"/>
      <c r="H415" s="132"/>
    </row>
    <row r="416" spans="1:8" x14ac:dyDescent="0.25">
      <c r="A416" s="131">
        <v>43053.727777777778</v>
      </c>
      <c r="B416" s="131">
        <f t="shared" si="6"/>
        <v>43053.731944444444</v>
      </c>
      <c r="C416" s="130">
        <v>6.9710000000000001</v>
      </c>
      <c r="D416" s="130">
        <v>62.37</v>
      </c>
      <c r="E416" s="130">
        <v>7.3339999999999996</v>
      </c>
    </row>
    <row r="417" spans="1:8" x14ac:dyDescent="0.25">
      <c r="A417" s="131">
        <v>43053.728472222225</v>
      </c>
      <c r="B417" s="131">
        <f t="shared" si="6"/>
        <v>43053.732638888891</v>
      </c>
      <c r="C417" s="130">
        <v>5.3999999999999999E-2</v>
      </c>
      <c r="D417" s="130">
        <v>5.9409999999999998</v>
      </c>
      <c r="E417" s="130">
        <v>14.41</v>
      </c>
    </row>
    <row r="418" spans="1:8" x14ac:dyDescent="0.25">
      <c r="A418" s="131">
        <v>43053.729166666664</v>
      </c>
      <c r="B418" s="131">
        <f t="shared" si="6"/>
        <v>43053.73333333333</v>
      </c>
      <c r="C418" s="130">
        <v>-0.18099999999999999</v>
      </c>
      <c r="D418" s="130">
        <v>4.3600000000000003</v>
      </c>
      <c r="E418" s="130">
        <v>14.47</v>
      </c>
    </row>
    <row r="419" spans="1:8" x14ac:dyDescent="0.25">
      <c r="A419" s="134">
        <v>43053.729861111111</v>
      </c>
      <c r="B419" s="134">
        <f t="shared" si="6"/>
        <v>43053.734027777777</v>
      </c>
      <c r="C419" s="132">
        <v>-0.18099999999999999</v>
      </c>
      <c r="D419" s="132">
        <v>4.2469999999999999</v>
      </c>
      <c r="E419" s="132">
        <v>14.48</v>
      </c>
      <c r="F419" s="133" t="s">
        <v>141</v>
      </c>
      <c r="G419" s="132"/>
      <c r="H419" s="132"/>
    </row>
    <row r="420" spans="1:8" x14ac:dyDescent="0.25">
      <c r="A420" s="131">
        <v>43053.730555555558</v>
      </c>
      <c r="B420" s="131">
        <f t="shared" si="6"/>
        <v>43053.734722222223</v>
      </c>
      <c r="C420" s="130">
        <v>-0.16700000000000001</v>
      </c>
      <c r="D420" s="130">
        <v>3.75</v>
      </c>
      <c r="E420" s="130">
        <v>14.48</v>
      </c>
    </row>
    <row r="421" spans="1:8" x14ac:dyDescent="0.25">
      <c r="A421" s="131">
        <v>43053.731249999997</v>
      </c>
      <c r="B421" s="131">
        <f t="shared" si="6"/>
        <v>43053.735416666663</v>
      </c>
      <c r="C421" s="130">
        <v>-0.18099999999999999</v>
      </c>
      <c r="D421" s="130">
        <v>4.3369999999999997</v>
      </c>
      <c r="E421" s="130">
        <v>18.47</v>
      </c>
    </row>
    <row r="422" spans="1:8" x14ac:dyDescent="0.25">
      <c r="A422" s="131">
        <v>43053.731944444444</v>
      </c>
      <c r="B422" s="131">
        <f t="shared" si="6"/>
        <v>43053.736111111109</v>
      </c>
      <c r="C422" s="130">
        <v>-0.18099999999999999</v>
      </c>
      <c r="D422" s="130">
        <v>3.569</v>
      </c>
      <c r="E422" s="130">
        <v>20.76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4163E-3A17-4A8D-BE6E-6E9A320E835D}">
  <dimension ref="A1:G511"/>
  <sheetViews>
    <sheetView tabSelected="1" topLeftCell="A105" workbookViewId="0">
      <selection activeCell="J109" sqref="J109"/>
    </sheetView>
  </sheetViews>
  <sheetFormatPr baseColWidth="10" defaultRowHeight="15" x14ac:dyDescent="0.25"/>
  <cols>
    <col min="1" max="1" width="22" style="139" bestFit="1" customWidth="1"/>
    <col min="2" max="2" width="8.140625" style="139" bestFit="1" customWidth="1"/>
    <col min="3" max="3" width="8.7109375" style="139" bestFit="1" customWidth="1"/>
    <col min="4" max="4" width="22.28515625" style="139" bestFit="1" customWidth="1"/>
    <col min="5" max="5" width="25.140625" style="139" bestFit="1" customWidth="1"/>
    <col min="6" max="6" width="27.5703125" style="139" bestFit="1" customWidth="1"/>
    <col min="7" max="7" width="27.42578125" style="139" bestFit="1" customWidth="1"/>
    <col min="8" max="16384" width="11.42578125" style="139"/>
  </cols>
  <sheetData>
    <row r="1" spans="1:7" x14ac:dyDescent="0.25">
      <c r="A1" s="139" t="s">
        <v>142</v>
      </c>
      <c r="C1" s="139" t="s">
        <v>143</v>
      </c>
      <c r="D1" s="139" t="s">
        <v>144</v>
      </c>
      <c r="E1" s="139" t="s">
        <v>145</v>
      </c>
      <c r="F1" s="139" t="s">
        <v>146</v>
      </c>
      <c r="G1" s="139" t="s">
        <v>147</v>
      </c>
    </row>
    <row r="2" spans="1:7" x14ac:dyDescent="0.25">
      <c r="A2" s="141">
        <v>43053.400046296294</v>
      </c>
      <c r="B2" s="139" t="str">
        <f t="shared" ref="B2:B65" si="0">IF(HOUR(A2)&lt;1,"0"&amp;HOUR(A2),HOUR(A2))&amp;":"&amp;IF(MINUTE(A2)&lt;10,"0"&amp;MINUTE(A2),MINUTE(A2))&amp;":"&amp;IF(SECOND(A2)&lt;10,"0"&amp;SECOND(A2),SECOND(A2))</f>
        <v>9:36:04</v>
      </c>
      <c r="C2" s="142">
        <v>0.39583333333333331</v>
      </c>
      <c r="D2" s="139">
        <v>13.64</v>
      </c>
      <c r="E2" s="139">
        <v>24.4</v>
      </c>
      <c r="F2" s="139">
        <v>175.7</v>
      </c>
      <c r="G2" s="139">
        <v>174.2</v>
      </c>
    </row>
    <row r="3" spans="1:7" x14ac:dyDescent="0.25">
      <c r="A3" s="141">
        <v>43053.400740740741</v>
      </c>
      <c r="B3" s="139" t="str">
        <f t="shared" si="0"/>
        <v>9:37:04</v>
      </c>
      <c r="C3" s="142">
        <v>0.39652777777777781</v>
      </c>
      <c r="D3" s="139">
        <v>13.63</v>
      </c>
      <c r="E3" s="139">
        <v>24.2</v>
      </c>
      <c r="F3" s="139">
        <v>174.1</v>
      </c>
      <c r="G3" s="139">
        <v>174.1</v>
      </c>
    </row>
    <row r="4" spans="1:7" x14ac:dyDescent="0.25">
      <c r="A4" s="141">
        <v>43053.401435185187</v>
      </c>
      <c r="B4" s="139" t="str">
        <f t="shared" si="0"/>
        <v>9:38:04</v>
      </c>
      <c r="C4" s="142">
        <v>0.3972222222222222</v>
      </c>
      <c r="D4" s="139">
        <v>13.53</v>
      </c>
      <c r="E4" s="139">
        <v>24.2</v>
      </c>
      <c r="F4" s="139">
        <v>175</v>
      </c>
      <c r="G4" s="139">
        <v>174.4</v>
      </c>
    </row>
    <row r="5" spans="1:7" x14ac:dyDescent="0.25">
      <c r="A5" s="141">
        <v>43053.402129629627</v>
      </c>
      <c r="B5" s="139" t="str">
        <f t="shared" si="0"/>
        <v>9:39:04</v>
      </c>
      <c r="C5" s="142">
        <v>0.3979166666666667</v>
      </c>
      <c r="D5" s="139">
        <v>13.6</v>
      </c>
      <c r="E5" s="139">
        <v>24.3</v>
      </c>
      <c r="F5" s="139">
        <v>175.1</v>
      </c>
      <c r="G5" s="139">
        <v>175.3</v>
      </c>
    </row>
    <row r="6" spans="1:7" x14ac:dyDescent="0.25">
      <c r="A6" s="141">
        <v>43053.402824074074</v>
      </c>
      <c r="B6" s="139" t="str">
        <f t="shared" si="0"/>
        <v>9:40:04</v>
      </c>
      <c r="C6" s="142">
        <v>0.39861111111111108</v>
      </c>
      <c r="D6" s="139">
        <v>13.62</v>
      </c>
      <c r="E6" s="139">
        <v>24.2</v>
      </c>
      <c r="F6" s="139">
        <v>176.2</v>
      </c>
      <c r="G6" s="139">
        <v>174.9</v>
      </c>
    </row>
    <row r="7" spans="1:7" x14ac:dyDescent="0.25">
      <c r="A7" s="141">
        <v>43053.40351851852</v>
      </c>
      <c r="B7" s="139" t="str">
        <f t="shared" si="0"/>
        <v>9:41:04</v>
      </c>
      <c r="C7" s="142">
        <v>0.39930555555555558</v>
      </c>
      <c r="D7" s="139">
        <v>13.56</v>
      </c>
      <c r="E7" s="139">
        <v>24.1</v>
      </c>
      <c r="F7" s="139">
        <v>175.5</v>
      </c>
      <c r="G7" s="139">
        <v>174.9</v>
      </c>
    </row>
    <row r="8" spans="1:7" x14ac:dyDescent="0.25">
      <c r="A8" s="141">
        <v>43053.40421296296</v>
      </c>
      <c r="B8" s="139" t="str">
        <f t="shared" si="0"/>
        <v>9:42:04</v>
      </c>
      <c r="C8" s="142">
        <v>0.39999999999999997</v>
      </c>
      <c r="D8" s="139">
        <v>13.63</v>
      </c>
      <c r="E8" s="139">
        <v>24.2</v>
      </c>
      <c r="F8" s="139">
        <v>175</v>
      </c>
      <c r="G8" s="139">
        <v>175.2</v>
      </c>
    </row>
    <row r="9" spans="1:7" x14ac:dyDescent="0.25">
      <c r="A9" s="141">
        <v>43053.404907407406</v>
      </c>
      <c r="B9" s="139" t="str">
        <f t="shared" si="0"/>
        <v>9:43:04</v>
      </c>
      <c r="C9" s="142">
        <v>0.40069444444444446</v>
      </c>
      <c r="D9" s="139">
        <v>13.59</v>
      </c>
      <c r="E9" s="139">
        <v>23.9</v>
      </c>
      <c r="F9" s="139">
        <v>173.6</v>
      </c>
      <c r="G9" s="139">
        <v>175.7</v>
      </c>
    </row>
    <row r="10" spans="1:7" x14ac:dyDescent="0.25">
      <c r="A10" s="141">
        <v>43053.405601851853</v>
      </c>
      <c r="B10" s="139" t="str">
        <f t="shared" si="0"/>
        <v>9:44:04</v>
      </c>
      <c r="C10" s="142">
        <v>0.40138888888888885</v>
      </c>
      <c r="D10" s="139">
        <v>13.53</v>
      </c>
      <c r="E10" s="139">
        <v>23.7</v>
      </c>
      <c r="F10" s="139">
        <v>177.7</v>
      </c>
      <c r="G10" s="139">
        <v>175.3</v>
      </c>
    </row>
    <row r="11" spans="1:7" x14ac:dyDescent="0.25">
      <c r="A11" s="141">
        <v>43053.4062962963</v>
      </c>
      <c r="B11" s="139" t="str">
        <f t="shared" si="0"/>
        <v>9:45:04</v>
      </c>
      <c r="C11" s="142">
        <v>0.40208333333333335</v>
      </c>
      <c r="D11" s="139">
        <v>9.43</v>
      </c>
      <c r="E11" s="139">
        <v>23.4</v>
      </c>
      <c r="F11" s="139">
        <v>133.30000000000001</v>
      </c>
      <c r="G11" s="139">
        <v>134</v>
      </c>
    </row>
    <row r="12" spans="1:7" x14ac:dyDescent="0.25">
      <c r="A12" s="141">
        <v>43053.406990740739</v>
      </c>
      <c r="B12" s="139" t="str">
        <f t="shared" si="0"/>
        <v>9:46:04</v>
      </c>
      <c r="C12" s="142">
        <v>0.40277777777777773</v>
      </c>
      <c r="D12" s="139">
        <v>6.08</v>
      </c>
      <c r="E12" s="139">
        <v>3.9</v>
      </c>
      <c r="F12" s="139">
        <v>17.399999999999999</v>
      </c>
      <c r="G12" s="139">
        <v>16.399999999999999</v>
      </c>
    </row>
    <row r="13" spans="1:7" x14ac:dyDescent="0.25">
      <c r="A13" s="141">
        <v>43053.407685185186</v>
      </c>
      <c r="B13" s="139" t="str">
        <f t="shared" si="0"/>
        <v>9:47:04</v>
      </c>
      <c r="C13" s="142">
        <v>0.40347222222222223</v>
      </c>
      <c r="D13" s="139">
        <v>6.08</v>
      </c>
      <c r="E13" s="139">
        <v>1.1000000000000001</v>
      </c>
      <c r="F13" s="139">
        <v>3.8</v>
      </c>
      <c r="G13" s="139">
        <v>2</v>
      </c>
    </row>
    <row r="14" spans="1:7" x14ac:dyDescent="0.25">
      <c r="A14" s="141">
        <v>43053.408379629633</v>
      </c>
      <c r="B14" s="139" t="str">
        <f t="shared" si="0"/>
        <v>9:48:04</v>
      </c>
      <c r="C14" s="142">
        <v>0.40416666666666667</v>
      </c>
      <c r="D14" s="139">
        <v>6.05</v>
      </c>
      <c r="E14" s="139">
        <v>0.6</v>
      </c>
      <c r="F14" s="139">
        <v>0.5</v>
      </c>
      <c r="G14" s="139">
        <v>0</v>
      </c>
    </row>
    <row r="15" spans="1:7" x14ac:dyDescent="0.25">
      <c r="A15" s="141">
        <v>43053.409074074072</v>
      </c>
      <c r="B15" s="139" t="str">
        <f t="shared" si="0"/>
        <v>9:49:04</v>
      </c>
      <c r="C15" s="142">
        <v>0.40486111111111112</v>
      </c>
      <c r="D15" s="139">
        <v>7.82</v>
      </c>
      <c r="E15" s="139">
        <v>0.4</v>
      </c>
      <c r="F15" s="139">
        <v>10.6</v>
      </c>
      <c r="G15" s="139">
        <v>10.199999999999999</v>
      </c>
    </row>
    <row r="16" spans="1:7" x14ac:dyDescent="0.25">
      <c r="A16" s="141">
        <v>43053.409768518519</v>
      </c>
      <c r="B16" s="139" t="str">
        <f t="shared" si="0"/>
        <v>9:50:04</v>
      </c>
      <c r="C16" s="142">
        <v>0.40555555555555556</v>
      </c>
      <c r="D16" s="139">
        <v>13.27</v>
      </c>
      <c r="E16" s="139">
        <v>14.5</v>
      </c>
      <c r="F16" s="139">
        <v>150.5</v>
      </c>
      <c r="G16" s="139">
        <v>147.69999999999999</v>
      </c>
    </row>
    <row r="17" spans="1:7" x14ac:dyDescent="0.25">
      <c r="A17" s="141">
        <v>43053.410462962966</v>
      </c>
      <c r="B17" s="139" t="str">
        <f t="shared" si="0"/>
        <v>9:51:04</v>
      </c>
      <c r="C17" s="142">
        <v>0.40625</v>
      </c>
      <c r="D17" s="139">
        <v>13.33</v>
      </c>
      <c r="E17" s="139">
        <v>21.1</v>
      </c>
      <c r="F17" s="139">
        <v>174.7</v>
      </c>
      <c r="G17" s="139">
        <v>175.1</v>
      </c>
    </row>
    <row r="18" spans="1:7" x14ac:dyDescent="0.25">
      <c r="A18" s="141">
        <v>43053.411157407405</v>
      </c>
      <c r="B18" s="139" t="str">
        <f t="shared" si="0"/>
        <v>9:52:04</v>
      </c>
      <c r="C18" s="142">
        <v>0.40694444444444444</v>
      </c>
      <c r="D18" s="139">
        <v>13.34</v>
      </c>
      <c r="E18" s="139">
        <v>21.8</v>
      </c>
      <c r="F18" s="139">
        <v>178.7</v>
      </c>
      <c r="G18" s="139">
        <v>179.3</v>
      </c>
    </row>
    <row r="19" spans="1:7" x14ac:dyDescent="0.25">
      <c r="A19" s="141">
        <v>43053.411851851852</v>
      </c>
      <c r="B19" s="139" t="str">
        <f t="shared" si="0"/>
        <v>9:53:04</v>
      </c>
      <c r="C19" s="142">
        <v>0.40763888888888888</v>
      </c>
      <c r="D19" s="139">
        <v>13.33</v>
      </c>
      <c r="E19" s="139">
        <v>22</v>
      </c>
      <c r="F19" s="139">
        <v>180.5</v>
      </c>
      <c r="G19" s="139">
        <v>181.1</v>
      </c>
    </row>
    <row r="20" spans="1:7" x14ac:dyDescent="0.25">
      <c r="A20" s="141">
        <v>43053.412546296298</v>
      </c>
      <c r="B20" s="139" t="str">
        <f t="shared" si="0"/>
        <v>9:54:04</v>
      </c>
      <c r="C20" s="142">
        <v>0.40833333333333333</v>
      </c>
      <c r="D20" s="139">
        <v>13.66</v>
      </c>
      <c r="E20" s="139">
        <v>19</v>
      </c>
      <c r="F20" s="139">
        <v>120.3</v>
      </c>
      <c r="G20" s="139">
        <v>121.4</v>
      </c>
    </row>
    <row r="21" spans="1:7" x14ac:dyDescent="0.25">
      <c r="A21" s="141">
        <v>43053.413240740738</v>
      </c>
      <c r="B21" s="139" t="str">
        <f t="shared" si="0"/>
        <v>9:55:04</v>
      </c>
      <c r="C21" s="142">
        <v>0.40902777777777777</v>
      </c>
      <c r="D21" s="139">
        <v>14.22</v>
      </c>
      <c r="E21" s="139">
        <v>2.2999999999999998</v>
      </c>
      <c r="F21" s="139">
        <v>14</v>
      </c>
      <c r="G21" s="139">
        <v>14.6</v>
      </c>
    </row>
    <row r="22" spans="1:7" x14ac:dyDescent="0.25">
      <c r="A22" s="141">
        <v>43053.413935185185</v>
      </c>
      <c r="B22" s="139" t="str">
        <f t="shared" si="0"/>
        <v>9:56:04</v>
      </c>
      <c r="C22" s="142">
        <v>0.40972222222222221</v>
      </c>
      <c r="D22" s="139">
        <v>14.22</v>
      </c>
      <c r="E22" s="139">
        <v>0.4</v>
      </c>
      <c r="F22" s="139">
        <v>3.6</v>
      </c>
      <c r="G22" s="139">
        <v>3.8</v>
      </c>
    </row>
    <row r="23" spans="1:7" x14ac:dyDescent="0.25">
      <c r="A23" s="141">
        <v>43053.414629629631</v>
      </c>
      <c r="B23" s="139" t="str">
        <f t="shared" si="0"/>
        <v>9:57:04</v>
      </c>
      <c r="C23" s="142">
        <v>0.41041666666666665</v>
      </c>
      <c r="D23" s="139">
        <v>14.22</v>
      </c>
      <c r="E23" s="139">
        <v>0</v>
      </c>
      <c r="F23" s="139">
        <v>0.8</v>
      </c>
      <c r="G23" s="139">
        <v>0.9</v>
      </c>
    </row>
    <row r="24" spans="1:7" x14ac:dyDescent="0.25">
      <c r="A24" s="141">
        <v>43053.415324074071</v>
      </c>
      <c r="B24" s="139" t="str">
        <f t="shared" si="0"/>
        <v>9:58:04</v>
      </c>
      <c r="C24" s="142">
        <v>0.41111111111111109</v>
      </c>
      <c r="D24" s="139">
        <v>13.86</v>
      </c>
      <c r="E24" s="139">
        <v>0.9</v>
      </c>
      <c r="F24" s="139">
        <v>41.6</v>
      </c>
      <c r="G24" s="139">
        <v>40.4</v>
      </c>
    </row>
    <row r="25" spans="1:7" x14ac:dyDescent="0.25">
      <c r="A25" s="141">
        <v>43053.416018518517</v>
      </c>
      <c r="B25" s="139" t="str">
        <f t="shared" si="0"/>
        <v>9:59:04</v>
      </c>
      <c r="C25" s="142">
        <v>0.41180555555555554</v>
      </c>
      <c r="D25" s="139">
        <v>13.24</v>
      </c>
      <c r="E25" s="139">
        <v>17.899999999999999</v>
      </c>
      <c r="F25" s="139">
        <v>168.8</v>
      </c>
      <c r="G25" s="139">
        <v>169.3</v>
      </c>
    </row>
    <row r="26" spans="1:7" x14ac:dyDescent="0.25">
      <c r="A26" s="141">
        <v>43053.416712962964</v>
      </c>
      <c r="B26" s="139" t="str">
        <f t="shared" si="0"/>
        <v>10:00:04</v>
      </c>
      <c r="C26" s="142">
        <v>0.41249999999999998</v>
      </c>
      <c r="D26" s="139">
        <v>13.24</v>
      </c>
      <c r="E26" s="139">
        <v>21.3</v>
      </c>
      <c r="F26" s="139">
        <v>182.9</v>
      </c>
      <c r="G26" s="139">
        <v>185.4</v>
      </c>
    </row>
    <row r="27" spans="1:7" x14ac:dyDescent="0.25">
      <c r="A27" s="141">
        <v>43053.417407407411</v>
      </c>
      <c r="B27" s="139" t="str">
        <f t="shared" si="0"/>
        <v>10:01:04</v>
      </c>
      <c r="C27" s="142">
        <v>0.41319444444444442</v>
      </c>
      <c r="D27" s="139">
        <v>13.24</v>
      </c>
      <c r="E27" s="139">
        <v>22.2</v>
      </c>
      <c r="F27" s="139">
        <v>188.4</v>
      </c>
      <c r="G27" s="139">
        <v>190.1</v>
      </c>
    </row>
    <row r="28" spans="1:7" x14ac:dyDescent="0.25">
      <c r="A28" s="141">
        <v>43053.41810185185</v>
      </c>
      <c r="B28" s="139" t="str">
        <f t="shared" si="0"/>
        <v>10:02:04</v>
      </c>
      <c r="C28" s="142">
        <v>0.41388888888888886</v>
      </c>
      <c r="D28" s="139">
        <v>13.29</v>
      </c>
      <c r="E28" s="139">
        <v>22.7</v>
      </c>
      <c r="F28" s="139">
        <v>193.8</v>
      </c>
      <c r="G28" s="139">
        <v>193</v>
      </c>
    </row>
    <row r="29" spans="1:7" x14ac:dyDescent="0.25">
      <c r="A29" s="141">
        <v>43053.418796296297</v>
      </c>
      <c r="B29" s="139" t="str">
        <f t="shared" si="0"/>
        <v>10:03:04</v>
      </c>
      <c r="C29" s="142">
        <v>0.41458333333333336</v>
      </c>
      <c r="D29" s="139">
        <v>18.68</v>
      </c>
      <c r="E29" s="139">
        <v>19.2</v>
      </c>
      <c r="F29" s="139">
        <v>128.6</v>
      </c>
      <c r="G29" s="139">
        <v>129.6</v>
      </c>
    </row>
    <row r="30" spans="1:7" x14ac:dyDescent="0.25">
      <c r="A30" s="141">
        <v>43053.419490740744</v>
      </c>
      <c r="B30" s="139" t="str">
        <f t="shared" si="0"/>
        <v>10:04:04</v>
      </c>
      <c r="C30" s="142">
        <v>0.41527777777777775</v>
      </c>
      <c r="D30" s="139">
        <v>23.14</v>
      </c>
      <c r="E30" s="139">
        <v>2.2000000000000002</v>
      </c>
      <c r="F30" s="139">
        <v>13.4</v>
      </c>
      <c r="G30" s="139">
        <v>14.1</v>
      </c>
    </row>
    <row r="31" spans="1:7" x14ac:dyDescent="0.25">
      <c r="A31" s="141">
        <v>43053.420185185183</v>
      </c>
      <c r="B31" s="139" t="str">
        <f t="shared" si="0"/>
        <v>10:05:04</v>
      </c>
      <c r="C31" s="142">
        <v>0.41597222222222224</v>
      </c>
      <c r="D31" s="139">
        <v>23.13</v>
      </c>
      <c r="E31" s="139">
        <v>0.3</v>
      </c>
      <c r="F31" s="139">
        <v>3.2</v>
      </c>
      <c r="G31" s="139">
        <v>3.4</v>
      </c>
    </row>
    <row r="32" spans="1:7" x14ac:dyDescent="0.25">
      <c r="A32" s="141">
        <v>43053.42087962963</v>
      </c>
      <c r="B32" s="139" t="str">
        <f t="shared" si="0"/>
        <v>10:06:04</v>
      </c>
      <c r="C32" s="142">
        <v>0.41666666666666663</v>
      </c>
      <c r="D32" s="139">
        <v>23.04</v>
      </c>
      <c r="E32" s="139">
        <v>0</v>
      </c>
      <c r="F32" s="139">
        <v>0.7</v>
      </c>
      <c r="G32" s="139">
        <v>0.9</v>
      </c>
    </row>
    <row r="33" spans="1:7" x14ac:dyDescent="0.25">
      <c r="A33" s="141">
        <v>43053.421574074076</v>
      </c>
      <c r="B33" s="139" t="str">
        <f t="shared" si="0"/>
        <v>10:07:04</v>
      </c>
      <c r="C33" s="142">
        <v>0.41736111111111113</v>
      </c>
      <c r="D33" s="139">
        <v>23.02</v>
      </c>
      <c r="E33" s="139">
        <v>0.3</v>
      </c>
      <c r="F33" s="139">
        <v>4.2</v>
      </c>
      <c r="G33" s="139">
        <v>4.3</v>
      </c>
    </row>
    <row r="34" spans="1:7" x14ac:dyDescent="0.25">
      <c r="A34" s="141">
        <v>43053.422268518516</v>
      </c>
      <c r="B34" s="139" t="str">
        <f t="shared" si="0"/>
        <v>10:08:04</v>
      </c>
      <c r="C34" s="142">
        <v>0.41805555555555551</v>
      </c>
      <c r="D34" s="139">
        <v>16.079999999999998</v>
      </c>
      <c r="E34" s="139">
        <v>5</v>
      </c>
      <c r="F34" s="139">
        <v>85.2</v>
      </c>
      <c r="G34" s="139">
        <v>83.9</v>
      </c>
    </row>
    <row r="35" spans="1:7" x14ac:dyDescent="0.25">
      <c r="A35" s="141">
        <v>43053.422962962963</v>
      </c>
      <c r="B35" s="139" t="str">
        <f t="shared" si="0"/>
        <v>10:09:04</v>
      </c>
      <c r="C35" s="142">
        <v>0.41875000000000001</v>
      </c>
      <c r="D35" s="139">
        <v>13.3</v>
      </c>
      <c r="E35" s="139">
        <v>19</v>
      </c>
      <c r="F35" s="139">
        <v>181.9</v>
      </c>
      <c r="G35" s="139">
        <v>179</v>
      </c>
    </row>
    <row r="36" spans="1:7" x14ac:dyDescent="0.25">
      <c r="A36" s="141">
        <v>43053.423657407409</v>
      </c>
      <c r="B36" s="139" t="str">
        <f t="shared" si="0"/>
        <v>10:10:04</v>
      </c>
      <c r="C36" s="142">
        <v>0.4194444444444444</v>
      </c>
      <c r="D36" s="139">
        <v>13.24</v>
      </c>
      <c r="E36" s="139">
        <v>21.1</v>
      </c>
      <c r="F36" s="139">
        <v>188.3</v>
      </c>
      <c r="G36" s="139">
        <v>187.3</v>
      </c>
    </row>
    <row r="37" spans="1:7" x14ac:dyDescent="0.25">
      <c r="A37" s="141">
        <v>43053.424351851849</v>
      </c>
      <c r="B37" s="139" t="str">
        <f t="shared" si="0"/>
        <v>10:11:04</v>
      </c>
      <c r="C37" s="142">
        <v>0.4201388888888889</v>
      </c>
      <c r="D37" s="139">
        <v>13.32</v>
      </c>
      <c r="E37" s="139">
        <v>21.8</v>
      </c>
      <c r="F37" s="139">
        <v>191.3</v>
      </c>
      <c r="G37" s="139">
        <v>190.7</v>
      </c>
    </row>
    <row r="38" spans="1:7" x14ac:dyDescent="0.25">
      <c r="A38" s="141">
        <v>43053.425046296295</v>
      </c>
      <c r="B38" s="139" t="str">
        <f t="shared" si="0"/>
        <v>10:12:04</v>
      </c>
      <c r="C38" s="142">
        <v>0.42083333333333328</v>
      </c>
      <c r="D38" s="139">
        <v>13.6</v>
      </c>
      <c r="E38" s="139">
        <v>21.9</v>
      </c>
      <c r="F38" s="139">
        <v>191.3</v>
      </c>
      <c r="G38" s="139">
        <v>192.9</v>
      </c>
    </row>
    <row r="39" spans="1:7" x14ac:dyDescent="0.25">
      <c r="A39" s="141">
        <v>43053.425740740742</v>
      </c>
      <c r="B39" s="139" t="str">
        <f t="shared" si="0"/>
        <v>10:13:04</v>
      </c>
      <c r="C39" s="142">
        <v>0.42152777777777778</v>
      </c>
      <c r="D39" s="139">
        <v>13.69</v>
      </c>
      <c r="E39" s="139">
        <v>21.6</v>
      </c>
      <c r="F39" s="139">
        <v>192</v>
      </c>
      <c r="G39" s="139">
        <v>193.4</v>
      </c>
    </row>
    <row r="40" spans="1:7" x14ac:dyDescent="0.25">
      <c r="A40" s="141">
        <v>43053.426435185182</v>
      </c>
      <c r="B40" s="139" t="str">
        <f t="shared" si="0"/>
        <v>10:14:04</v>
      </c>
      <c r="C40" s="142">
        <v>0.42222222222222217</v>
      </c>
      <c r="D40" s="139">
        <v>13.73</v>
      </c>
      <c r="E40" s="139">
        <v>21.4</v>
      </c>
      <c r="F40" s="139">
        <v>193.2</v>
      </c>
      <c r="G40" s="139">
        <v>192.7</v>
      </c>
    </row>
    <row r="41" spans="1:7" x14ac:dyDescent="0.25">
      <c r="A41" s="141">
        <v>43053.427129629628</v>
      </c>
      <c r="B41" s="139" t="str">
        <f t="shared" si="0"/>
        <v>10:15:04</v>
      </c>
      <c r="C41" s="142">
        <v>0.42291666666666666</v>
      </c>
      <c r="D41" s="139">
        <v>13.82</v>
      </c>
      <c r="E41" s="139">
        <v>21.4</v>
      </c>
      <c r="F41" s="139">
        <v>190.6</v>
      </c>
      <c r="G41" s="139">
        <v>189.4</v>
      </c>
    </row>
    <row r="42" spans="1:7" x14ac:dyDescent="0.25">
      <c r="A42" s="141">
        <v>43053.427824074075</v>
      </c>
      <c r="B42" s="139" t="str">
        <f t="shared" si="0"/>
        <v>10:16:04</v>
      </c>
      <c r="C42" s="142">
        <v>0.42361111111111105</v>
      </c>
      <c r="D42" s="139">
        <v>13.8</v>
      </c>
      <c r="E42" s="139">
        <v>21.2</v>
      </c>
      <c r="F42" s="139">
        <v>185.5</v>
      </c>
      <c r="G42" s="139">
        <v>185.4</v>
      </c>
    </row>
    <row r="43" spans="1:7" x14ac:dyDescent="0.25">
      <c r="A43" s="141">
        <v>43053.428518518522</v>
      </c>
      <c r="B43" s="139" t="str">
        <f t="shared" si="0"/>
        <v>10:17:04</v>
      </c>
      <c r="C43" s="142">
        <v>0.42430555555555555</v>
      </c>
      <c r="D43" s="139">
        <v>13.92</v>
      </c>
      <c r="E43" s="139">
        <v>20.9</v>
      </c>
      <c r="F43" s="139">
        <v>183</v>
      </c>
      <c r="G43" s="139">
        <v>182.3</v>
      </c>
    </row>
    <row r="44" spans="1:7" x14ac:dyDescent="0.25">
      <c r="A44" s="141">
        <v>43053.429212962961</v>
      </c>
      <c r="B44" s="139" t="str">
        <f t="shared" si="0"/>
        <v>10:18:04</v>
      </c>
      <c r="C44" s="142">
        <v>0.42500000000000004</v>
      </c>
      <c r="D44" s="139">
        <v>13.93</v>
      </c>
      <c r="E44" s="139">
        <v>20.9</v>
      </c>
      <c r="F44" s="139">
        <v>179</v>
      </c>
      <c r="G44" s="139">
        <v>178.9</v>
      </c>
    </row>
    <row r="45" spans="1:7" x14ac:dyDescent="0.25">
      <c r="A45" s="141">
        <v>43053.429907407408</v>
      </c>
      <c r="B45" s="139" t="str">
        <f t="shared" si="0"/>
        <v>10:19:04</v>
      </c>
      <c r="C45" s="142">
        <v>0.42569444444444443</v>
      </c>
      <c r="D45" s="139">
        <v>13.93</v>
      </c>
      <c r="E45" s="139">
        <v>21</v>
      </c>
      <c r="F45" s="139">
        <v>177.2</v>
      </c>
      <c r="G45" s="139">
        <v>175.1</v>
      </c>
    </row>
    <row r="46" spans="1:7" x14ac:dyDescent="0.25">
      <c r="A46" s="141">
        <v>43053.430601851855</v>
      </c>
      <c r="B46" s="139" t="str">
        <f t="shared" si="0"/>
        <v>10:20:04</v>
      </c>
      <c r="C46" s="142">
        <v>0.42638888888888893</v>
      </c>
      <c r="D46" s="139">
        <v>5.94</v>
      </c>
      <c r="E46" s="139">
        <v>19.3</v>
      </c>
      <c r="F46" s="139">
        <v>146.9</v>
      </c>
      <c r="G46" s="139">
        <v>149.80000000000001</v>
      </c>
    </row>
    <row r="47" spans="1:7" x14ac:dyDescent="0.25">
      <c r="A47" s="141">
        <v>43053.431296296294</v>
      </c>
      <c r="B47" s="139" t="str">
        <f t="shared" si="0"/>
        <v>10:21:04</v>
      </c>
      <c r="C47" s="142">
        <v>0.42708333333333331</v>
      </c>
      <c r="D47" s="139">
        <v>0.02</v>
      </c>
      <c r="E47" s="139">
        <v>14</v>
      </c>
      <c r="F47" s="139">
        <v>127.5</v>
      </c>
      <c r="G47" s="139">
        <v>128.6</v>
      </c>
    </row>
    <row r="48" spans="1:7" x14ac:dyDescent="0.25">
      <c r="A48" s="141">
        <v>43053.431990740741</v>
      </c>
      <c r="B48" s="139" t="str">
        <f t="shared" si="0"/>
        <v>10:22:04</v>
      </c>
      <c r="C48" s="142">
        <v>0.42777777777777781</v>
      </c>
      <c r="D48" s="139">
        <v>0</v>
      </c>
      <c r="E48" s="139">
        <v>11.7</v>
      </c>
      <c r="F48" s="139">
        <v>127.6</v>
      </c>
      <c r="G48" s="139">
        <v>127.7</v>
      </c>
    </row>
    <row r="49" spans="1:7" x14ac:dyDescent="0.25">
      <c r="A49" s="141">
        <v>43053.432685185187</v>
      </c>
      <c r="B49" s="139" t="str">
        <f t="shared" si="0"/>
        <v>10:23:04</v>
      </c>
      <c r="C49" s="142">
        <v>0.4284722222222222</v>
      </c>
      <c r="D49" s="139">
        <v>0</v>
      </c>
      <c r="E49" s="139">
        <v>8.5</v>
      </c>
      <c r="F49" s="139">
        <v>125.9</v>
      </c>
      <c r="G49" s="139">
        <v>125.3</v>
      </c>
    </row>
    <row r="50" spans="1:7" x14ac:dyDescent="0.25">
      <c r="A50" s="141">
        <v>43053.433379629627</v>
      </c>
      <c r="B50" s="139" t="str">
        <f t="shared" si="0"/>
        <v>10:24:04</v>
      </c>
      <c r="C50" s="142">
        <v>0.4291666666666667</v>
      </c>
      <c r="D50" s="139">
        <v>0</v>
      </c>
      <c r="E50" s="139">
        <v>8.8000000000000007</v>
      </c>
      <c r="F50" s="139">
        <v>121.9</v>
      </c>
      <c r="G50" s="139">
        <v>125.6</v>
      </c>
    </row>
    <row r="51" spans="1:7" x14ac:dyDescent="0.25">
      <c r="A51" s="141">
        <v>43053.434074074074</v>
      </c>
      <c r="B51" s="139" t="str">
        <f t="shared" si="0"/>
        <v>10:25:04</v>
      </c>
      <c r="C51" s="142">
        <v>0.42986111111111108</v>
      </c>
      <c r="D51" s="139">
        <v>0</v>
      </c>
      <c r="E51" s="139">
        <v>8.6999999999999993</v>
      </c>
      <c r="F51" s="139">
        <v>126.3</v>
      </c>
      <c r="G51" s="139">
        <v>125</v>
      </c>
    </row>
    <row r="52" spans="1:7" x14ac:dyDescent="0.25">
      <c r="A52" s="141">
        <v>43053.43476851852</v>
      </c>
      <c r="B52" s="139" t="str">
        <f t="shared" si="0"/>
        <v>10:26:04</v>
      </c>
      <c r="C52" s="142">
        <v>0.43055555555555558</v>
      </c>
      <c r="D52" s="139">
        <v>7.92</v>
      </c>
      <c r="E52" s="139">
        <v>9.1999999999999993</v>
      </c>
      <c r="F52" s="139">
        <v>138</v>
      </c>
      <c r="G52" s="139">
        <v>135.1</v>
      </c>
    </row>
    <row r="53" spans="1:7" x14ac:dyDescent="0.25">
      <c r="A53" s="141">
        <v>43053.43546296296</v>
      </c>
      <c r="B53" s="139" t="str">
        <f t="shared" si="0"/>
        <v>10:27:04</v>
      </c>
      <c r="C53" s="142">
        <v>0.43124999999999997</v>
      </c>
      <c r="D53" s="139">
        <v>13.98</v>
      </c>
      <c r="E53" s="139">
        <v>13.1</v>
      </c>
      <c r="F53" s="139">
        <v>159.30000000000001</v>
      </c>
      <c r="G53" s="139">
        <v>155.30000000000001</v>
      </c>
    </row>
    <row r="54" spans="1:7" x14ac:dyDescent="0.25">
      <c r="A54" s="141">
        <v>43053.436157407406</v>
      </c>
      <c r="B54" s="139" t="str">
        <f t="shared" si="0"/>
        <v>10:28:04</v>
      </c>
      <c r="C54" s="142">
        <v>0.43194444444444446</v>
      </c>
      <c r="D54" s="139">
        <v>13.82</v>
      </c>
      <c r="E54" s="139">
        <v>15.3</v>
      </c>
      <c r="F54" s="139">
        <v>160.30000000000001</v>
      </c>
      <c r="G54" s="139">
        <v>155</v>
      </c>
    </row>
    <row r="55" spans="1:7" x14ac:dyDescent="0.25">
      <c r="A55" s="141">
        <v>43053.436851851853</v>
      </c>
      <c r="B55" s="139" t="str">
        <f t="shared" si="0"/>
        <v>10:29:04</v>
      </c>
      <c r="C55" s="142">
        <v>0.43263888888888885</v>
      </c>
      <c r="D55" s="139">
        <v>13.67</v>
      </c>
      <c r="E55" s="139">
        <v>16.600000000000001</v>
      </c>
      <c r="F55" s="139">
        <v>159.9</v>
      </c>
      <c r="G55" s="139">
        <v>154.4</v>
      </c>
    </row>
    <row r="56" spans="1:7" x14ac:dyDescent="0.25">
      <c r="A56" s="141">
        <v>43053.4375462963</v>
      </c>
      <c r="B56" s="139" t="str">
        <f t="shared" si="0"/>
        <v>10:30:04</v>
      </c>
      <c r="C56" s="142">
        <v>0.43333333333333335</v>
      </c>
      <c r="D56" s="139">
        <v>13.63</v>
      </c>
      <c r="E56" s="139">
        <v>17.399999999999999</v>
      </c>
      <c r="F56" s="139">
        <v>160.1</v>
      </c>
      <c r="G56" s="139">
        <v>154.9</v>
      </c>
    </row>
    <row r="57" spans="1:7" x14ac:dyDescent="0.25">
      <c r="A57" s="141">
        <v>43053.438240740739</v>
      </c>
      <c r="B57" s="139" t="str">
        <f t="shared" si="0"/>
        <v>10:31:04</v>
      </c>
      <c r="C57" s="142">
        <v>0.43402777777777773</v>
      </c>
      <c r="D57" s="139">
        <v>6.08</v>
      </c>
      <c r="E57" s="139">
        <v>19.8</v>
      </c>
      <c r="F57" s="139">
        <v>192.6</v>
      </c>
      <c r="G57" s="139">
        <v>188.2</v>
      </c>
    </row>
    <row r="58" spans="1:7" x14ac:dyDescent="0.25">
      <c r="A58" s="141">
        <v>43053.438935185186</v>
      </c>
      <c r="B58" s="139" t="str">
        <f t="shared" si="0"/>
        <v>10:32:04</v>
      </c>
      <c r="C58" s="142">
        <v>0.43472222222222223</v>
      </c>
      <c r="D58" s="139">
        <v>0.01</v>
      </c>
      <c r="E58" s="139">
        <v>23.5</v>
      </c>
      <c r="F58" s="139">
        <v>264.8</v>
      </c>
      <c r="G58" s="139">
        <v>261.39999999999998</v>
      </c>
    </row>
    <row r="59" spans="1:7" x14ac:dyDescent="0.25">
      <c r="A59" s="141">
        <v>43053.439629629633</v>
      </c>
      <c r="B59" s="139" t="str">
        <f t="shared" si="0"/>
        <v>10:33:04</v>
      </c>
      <c r="C59" s="142">
        <v>0.43541666666666667</v>
      </c>
      <c r="D59" s="139">
        <v>0</v>
      </c>
      <c r="E59" s="139">
        <v>20.399999999999999</v>
      </c>
      <c r="F59" s="139">
        <v>272.5</v>
      </c>
      <c r="G59" s="139">
        <v>265.7</v>
      </c>
    </row>
    <row r="60" spans="1:7" x14ac:dyDescent="0.25">
      <c r="A60" s="141">
        <v>43053.440324074072</v>
      </c>
      <c r="B60" s="139" t="str">
        <f t="shared" si="0"/>
        <v>10:34:04</v>
      </c>
      <c r="C60" s="142">
        <v>0.43611111111111112</v>
      </c>
      <c r="D60" s="139">
        <v>0</v>
      </c>
      <c r="E60" s="139">
        <v>19.3</v>
      </c>
      <c r="F60" s="139">
        <v>273</v>
      </c>
      <c r="G60" s="139">
        <v>266.60000000000002</v>
      </c>
    </row>
    <row r="61" spans="1:7" x14ac:dyDescent="0.25">
      <c r="A61" s="141">
        <v>43053.441018518519</v>
      </c>
      <c r="B61" s="139" t="str">
        <f t="shared" si="0"/>
        <v>10:35:04</v>
      </c>
      <c r="C61" s="142">
        <v>0.43680555555555556</v>
      </c>
      <c r="D61" s="139">
        <v>0</v>
      </c>
      <c r="E61" s="139">
        <v>18.899999999999999</v>
      </c>
      <c r="F61" s="139">
        <v>269.60000000000002</v>
      </c>
      <c r="G61" s="139">
        <v>267.39999999999998</v>
      </c>
    </row>
    <row r="62" spans="1:7" x14ac:dyDescent="0.25">
      <c r="A62" s="141">
        <v>43053.441712962966</v>
      </c>
      <c r="B62" s="139" t="str">
        <f t="shared" si="0"/>
        <v>10:36:04</v>
      </c>
      <c r="C62" s="142">
        <v>0.4375</v>
      </c>
      <c r="D62" s="139">
        <v>0</v>
      </c>
      <c r="E62" s="139">
        <v>19.7</v>
      </c>
      <c r="F62" s="139">
        <v>272.60000000000002</v>
      </c>
      <c r="G62" s="139">
        <v>265.5</v>
      </c>
    </row>
    <row r="63" spans="1:7" x14ac:dyDescent="0.25">
      <c r="A63" s="141">
        <v>43053.442407407405</v>
      </c>
      <c r="B63" s="139" t="str">
        <f t="shared" si="0"/>
        <v>10:37:04</v>
      </c>
      <c r="C63" s="142">
        <v>0.43819444444444444</v>
      </c>
      <c r="D63" s="139">
        <v>0</v>
      </c>
      <c r="E63" s="139">
        <v>19.7</v>
      </c>
      <c r="F63" s="139">
        <v>267.89999999999998</v>
      </c>
      <c r="G63" s="139">
        <v>266.2</v>
      </c>
    </row>
    <row r="64" spans="1:7" x14ac:dyDescent="0.25">
      <c r="A64" s="141">
        <v>43053.443101851852</v>
      </c>
      <c r="B64" s="139" t="str">
        <f t="shared" si="0"/>
        <v>10:38:04</v>
      </c>
      <c r="C64" s="142">
        <v>0.43888888888888888</v>
      </c>
      <c r="D64" s="139">
        <v>0.76</v>
      </c>
      <c r="E64" s="139">
        <v>19.8</v>
      </c>
      <c r="F64" s="139">
        <v>266.2</v>
      </c>
      <c r="G64" s="139">
        <v>263.60000000000002</v>
      </c>
    </row>
    <row r="65" spans="1:7" x14ac:dyDescent="0.25">
      <c r="A65" s="141">
        <v>43053.443796296298</v>
      </c>
      <c r="B65" s="139" t="str">
        <f t="shared" si="0"/>
        <v>10:39:04</v>
      </c>
      <c r="C65" s="142">
        <v>0.43958333333333333</v>
      </c>
      <c r="D65" s="139">
        <v>12.76</v>
      </c>
      <c r="E65" s="139">
        <v>16.3</v>
      </c>
      <c r="F65" s="139">
        <v>192.2</v>
      </c>
      <c r="G65" s="139">
        <v>193.4</v>
      </c>
    </row>
    <row r="66" spans="1:7" x14ac:dyDescent="0.25">
      <c r="A66" s="141">
        <v>43053.444490740738</v>
      </c>
      <c r="B66" s="139" t="str">
        <f t="shared" ref="B66:B129" si="1">IF(HOUR(A66)&lt;1,"0"&amp;HOUR(A66),HOUR(A66))&amp;":"&amp;IF(MINUTE(A66)&lt;10,"0"&amp;MINUTE(A66),MINUTE(A66))&amp;":"&amp;IF(SECOND(A66)&lt;10,"0"&amp;SECOND(A66),SECOND(A66))</f>
        <v>10:40:04</v>
      </c>
      <c r="C66" s="142">
        <v>0.44027777777777777</v>
      </c>
      <c r="D66" s="139">
        <v>13.34</v>
      </c>
      <c r="E66" s="139">
        <v>16.8</v>
      </c>
      <c r="F66" s="139">
        <v>173.2</v>
      </c>
      <c r="G66" s="139">
        <v>173.8</v>
      </c>
    </row>
    <row r="67" spans="1:7" x14ac:dyDescent="0.25">
      <c r="A67" s="141">
        <v>43053.445185185185</v>
      </c>
      <c r="B67" s="139" t="str">
        <f t="shared" si="1"/>
        <v>10:41:04</v>
      </c>
      <c r="C67" s="142">
        <v>0.44097222222222221</v>
      </c>
      <c r="D67" s="139">
        <v>13.34</v>
      </c>
      <c r="E67" s="139">
        <v>18.7</v>
      </c>
      <c r="F67" s="139">
        <v>171</v>
      </c>
      <c r="G67" s="139">
        <v>173.5</v>
      </c>
    </row>
    <row r="68" spans="1:7" x14ac:dyDescent="0.25">
      <c r="A68" s="141">
        <v>43053.445879629631</v>
      </c>
      <c r="B68" s="139" t="str">
        <f t="shared" si="1"/>
        <v>10:42:04</v>
      </c>
      <c r="C68" s="142">
        <v>0.44166666666666665</v>
      </c>
      <c r="D68" s="139">
        <v>13.43</v>
      </c>
      <c r="E68" s="139">
        <v>19.899999999999999</v>
      </c>
      <c r="F68" s="139">
        <v>172</v>
      </c>
      <c r="G68" s="139">
        <v>173.2</v>
      </c>
    </row>
    <row r="69" spans="1:7" x14ac:dyDescent="0.25">
      <c r="A69" s="141">
        <v>43053.446574074071</v>
      </c>
      <c r="B69" s="139" t="str">
        <f t="shared" si="1"/>
        <v>10:43:04</v>
      </c>
      <c r="C69" s="142">
        <v>0.44236111111111109</v>
      </c>
      <c r="D69" s="139">
        <v>13.44</v>
      </c>
      <c r="E69" s="139">
        <v>20.2</v>
      </c>
      <c r="F69" s="139">
        <v>175.5</v>
      </c>
      <c r="G69" s="139">
        <v>173.5</v>
      </c>
    </row>
    <row r="70" spans="1:7" x14ac:dyDescent="0.25">
      <c r="A70" s="141">
        <v>43053.447268518517</v>
      </c>
      <c r="B70" s="139" t="str">
        <f t="shared" si="1"/>
        <v>10:44:04</v>
      </c>
      <c r="C70" s="142">
        <v>0.44305555555555554</v>
      </c>
      <c r="D70" s="139">
        <v>13.43</v>
      </c>
      <c r="E70" s="139">
        <v>20.5</v>
      </c>
      <c r="F70" s="139">
        <v>177.2</v>
      </c>
      <c r="G70" s="139">
        <v>175.5</v>
      </c>
    </row>
    <row r="71" spans="1:7" x14ac:dyDescent="0.25">
      <c r="A71" s="141">
        <v>43053.447962962964</v>
      </c>
      <c r="B71" s="139" t="str">
        <f t="shared" si="1"/>
        <v>10:45:04</v>
      </c>
      <c r="C71" s="142">
        <v>0.44374999999999998</v>
      </c>
      <c r="D71" s="139">
        <v>5.43</v>
      </c>
      <c r="E71" s="139">
        <v>26.5</v>
      </c>
      <c r="F71" s="139">
        <v>264.10000000000002</v>
      </c>
      <c r="G71" s="139">
        <v>264.8</v>
      </c>
    </row>
    <row r="72" spans="1:7" x14ac:dyDescent="0.25">
      <c r="A72" s="141">
        <v>43053.448657407411</v>
      </c>
      <c r="B72" s="139" t="str">
        <f t="shared" si="1"/>
        <v>10:46:04</v>
      </c>
      <c r="C72" s="142">
        <v>0.44444444444444442</v>
      </c>
      <c r="D72" s="139">
        <v>0.01</v>
      </c>
      <c r="E72" s="139">
        <v>36.200000000000003</v>
      </c>
      <c r="F72" s="139">
        <v>425.4</v>
      </c>
      <c r="G72" s="139">
        <v>422.9</v>
      </c>
    </row>
    <row r="73" spans="1:7" x14ac:dyDescent="0.25">
      <c r="A73" s="141">
        <v>43053.44935185185</v>
      </c>
      <c r="B73" s="139" t="str">
        <f t="shared" si="1"/>
        <v>10:47:04</v>
      </c>
      <c r="C73" s="142">
        <v>0.44513888888888886</v>
      </c>
      <c r="D73" s="139">
        <v>0</v>
      </c>
      <c r="E73" s="139">
        <v>33.5</v>
      </c>
      <c r="F73" s="139">
        <v>433.2</v>
      </c>
      <c r="G73" s="139">
        <v>431.3</v>
      </c>
    </row>
    <row r="74" spans="1:7" x14ac:dyDescent="0.25">
      <c r="A74" s="141">
        <v>43053.450046296297</v>
      </c>
      <c r="B74" s="139" t="str">
        <f t="shared" si="1"/>
        <v>10:48:04</v>
      </c>
      <c r="C74" s="142">
        <v>0.44583333333333336</v>
      </c>
      <c r="D74" s="139">
        <v>0</v>
      </c>
      <c r="E74" s="139">
        <v>32.6</v>
      </c>
      <c r="F74" s="139">
        <v>440.4</v>
      </c>
      <c r="G74" s="139">
        <v>434.8</v>
      </c>
    </row>
    <row r="75" spans="1:7" x14ac:dyDescent="0.25">
      <c r="A75" s="141">
        <v>43053.450740740744</v>
      </c>
      <c r="B75" s="139" t="str">
        <f t="shared" si="1"/>
        <v>10:49:04</v>
      </c>
      <c r="C75" s="142">
        <v>0.44652777777777775</v>
      </c>
      <c r="D75" s="139">
        <v>0</v>
      </c>
      <c r="E75" s="139">
        <v>32.299999999999997</v>
      </c>
      <c r="F75" s="139">
        <v>438</v>
      </c>
      <c r="G75" s="139">
        <v>436.3</v>
      </c>
    </row>
    <row r="76" spans="1:7" x14ac:dyDescent="0.25">
      <c r="A76" s="141">
        <v>43053.451435185183</v>
      </c>
      <c r="B76" s="139" t="str">
        <f t="shared" si="1"/>
        <v>10:50:04</v>
      </c>
      <c r="C76" s="142">
        <v>0.44722222222222224</v>
      </c>
      <c r="D76" s="139">
        <v>0</v>
      </c>
      <c r="E76" s="139">
        <v>32.1</v>
      </c>
      <c r="F76" s="139">
        <v>432.1</v>
      </c>
      <c r="G76" s="139">
        <v>436.4</v>
      </c>
    </row>
    <row r="77" spans="1:7" x14ac:dyDescent="0.25">
      <c r="A77" s="141">
        <v>43053.45212962963</v>
      </c>
      <c r="B77" s="139" t="str">
        <f t="shared" si="1"/>
        <v>10:51:04</v>
      </c>
      <c r="C77" s="142">
        <v>0.44791666666666663</v>
      </c>
      <c r="D77" s="139">
        <v>7.77</v>
      </c>
      <c r="E77" s="139">
        <v>27.7</v>
      </c>
      <c r="F77" s="139">
        <v>338.7</v>
      </c>
      <c r="G77" s="139">
        <v>337.8</v>
      </c>
    </row>
    <row r="78" spans="1:7" x14ac:dyDescent="0.25">
      <c r="A78" s="141">
        <v>43053.452824074076</v>
      </c>
      <c r="B78" s="139" t="str">
        <f t="shared" si="1"/>
        <v>10:52:04</v>
      </c>
      <c r="C78" s="142">
        <v>0.44861111111111113</v>
      </c>
      <c r="D78" s="139">
        <v>13.74</v>
      </c>
      <c r="E78" s="139">
        <v>16.100000000000001</v>
      </c>
      <c r="F78" s="139">
        <v>179.8</v>
      </c>
      <c r="G78" s="139">
        <v>179.6</v>
      </c>
    </row>
    <row r="79" spans="1:7" x14ac:dyDescent="0.25">
      <c r="A79" s="141">
        <v>43053.453518518516</v>
      </c>
      <c r="B79" s="139" t="str">
        <f t="shared" si="1"/>
        <v>10:53:04</v>
      </c>
      <c r="C79" s="142">
        <v>0.44930555555555551</v>
      </c>
      <c r="D79" s="139">
        <v>13.83</v>
      </c>
      <c r="E79" s="139">
        <v>17.8</v>
      </c>
      <c r="F79" s="139">
        <v>171.4</v>
      </c>
      <c r="G79" s="139">
        <v>170.2</v>
      </c>
    </row>
    <row r="80" spans="1:7" x14ac:dyDescent="0.25">
      <c r="A80" s="141">
        <v>43053.454212962963</v>
      </c>
      <c r="B80" s="139" t="str">
        <f t="shared" si="1"/>
        <v>10:54:04</v>
      </c>
      <c r="C80" s="142">
        <v>0.45</v>
      </c>
      <c r="D80" s="139">
        <v>13.8</v>
      </c>
      <c r="E80" s="139">
        <v>19.2</v>
      </c>
      <c r="F80" s="139">
        <v>171.1</v>
      </c>
      <c r="G80" s="139">
        <v>170.4</v>
      </c>
    </row>
    <row r="81" spans="1:7" x14ac:dyDescent="0.25">
      <c r="A81" s="141">
        <v>43053.454907407409</v>
      </c>
      <c r="B81" s="139" t="str">
        <f t="shared" si="1"/>
        <v>10:55:04</v>
      </c>
      <c r="C81" s="142">
        <v>0.4506944444444444</v>
      </c>
      <c r="D81" s="139">
        <v>13.64</v>
      </c>
      <c r="E81" s="139">
        <v>20.2</v>
      </c>
      <c r="F81" s="139">
        <v>165.4</v>
      </c>
      <c r="G81" s="139">
        <v>164.2</v>
      </c>
    </row>
    <row r="82" spans="1:7" x14ac:dyDescent="0.25">
      <c r="A82" s="141">
        <v>43053.455601851849</v>
      </c>
      <c r="B82" s="139" t="str">
        <f t="shared" si="1"/>
        <v>10:56:04</v>
      </c>
      <c r="C82" s="142">
        <v>0.4513888888888889</v>
      </c>
      <c r="D82" s="139">
        <v>13.62</v>
      </c>
      <c r="E82" s="139">
        <v>20.5</v>
      </c>
      <c r="F82" s="139">
        <v>161.6</v>
      </c>
      <c r="G82" s="139">
        <v>160.19999999999999</v>
      </c>
    </row>
    <row r="83" spans="1:7" x14ac:dyDescent="0.25">
      <c r="A83" s="141">
        <v>43053.456296296295</v>
      </c>
      <c r="B83" s="139" t="str">
        <f t="shared" si="1"/>
        <v>10:57:04</v>
      </c>
      <c r="C83" s="142">
        <v>0.45208333333333328</v>
      </c>
      <c r="D83" s="139">
        <v>13.63</v>
      </c>
      <c r="E83" s="139">
        <v>20.7</v>
      </c>
      <c r="F83" s="139">
        <v>160</v>
      </c>
      <c r="G83" s="139">
        <v>160.1</v>
      </c>
    </row>
    <row r="84" spans="1:7" x14ac:dyDescent="0.25">
      <c r="A84" s="141">
        <v>43053.456990740742</v>
      </c>
      <c r="B84" s="139" t="str">
        <f t="shared" si="1"/>
        <v>10:58:04</v>
      </c>
      <c r="C84" s="142">
        <v>0.45277777777777778</v>
      </c>
      <c r="D84" s="139">
        <v>13.61</v>
      </c>
      <c r="E84" s="139">
        <v>21.1</v>
      </c>
      <c r="F84" s="139">
        <v>160.5</v>
      </c>
      <c r="G84" s="139">
        <v>159.80000000000001</v>
      </c>
    </row>
    <row r="85" spans="1:7" x14ac:dyDescent="0.25">
      <c r="A85" s="141">
        <v>43053.457685185182</v>
      </c>
      <c r="B85" s="139" t="str">
        <f t="shared" si="1"/>
        <v>10:59:04</v>
      </c>
      <c r="C85" s="142">
        <v>0.45347222222222217</v>
      </c>
      <c r="D85" s="139">
        <v>13.53</v>
      </c>
      <c r="E85" s="139">
        <v>21.4</v>
      </c>
      <c r="F85" s="139">
        <v>162.1</v>
      </c>
      <c r="G85" s="139">
        <v>160.9</v>
      </c>
    </row>
    <row r="86" spans="1:7" x14ac:dyDescent="0.25">
      <c r="A86" s="141">
        <v>43053.458379629628</v>
      </c>
      <c r="B86" s="139" t="str">
        <f t="shared" si="1"/>
        <v>11:00:04</v>
      </c>
      <c r="C86" s="142">
        <v>0.45416666666666666</v>
      </c>
      <c r="D86" s="139">
        <v>13.58</v>
      </c>
      <c r="E86" s="139">
        <v>21.5</v>
      </c>
      <c r="F86" s="139">
        <v>161.1</v>
      </c>
      <c r="G86" s="139">
        <v>160.9</v>
      </c>
    </row>
    <row r="87" spans="1:7" x14ac:dyDescent="0.25">
      <c r="A87" s="141">
        <v>43053.459074074075</v>
      </c>
      <c r="B87" s="139" t="str">
        <f t="shared" si="1"/>
        <v>11:01:04</v>
      </c>
      <c r="C87" s="142">
        <v>0.45486111111111105</v>
      </c>
      <c r="D87" s="139">
        <v>13.53</v>
      </c>
      <c r="E87" s="139">
        <v>21.6</v>
      </c>
      <c r="F87" s="139">
        <v>161.4</v>
      </c>
      <c r="G87" s="139">
        <v>161.69999999999999</v>
      </c>
    </row>
    <row r="88" spans="1:7" x14ac:dyDescent="0.25">
      <c r="A88" s="141">
        <v>43053.459768518522</v>
      </c>
      <c r="B88" s="139" t="str">
        <f t="shared" si="1"/>
        <v>11:02:04</v>
      </c>
      <c r="C88" s="142">
        <v>0.45555555555555555</v>
      </c>
      <c r="D88" s="139">
        <v>13.53</v>
      </c>
      <c r="E88" s="139">
        <v>21.4</v>
      </c>
      <c r="F88" s="139">
        <v>162.6</v>
      </c>
      <c r="G88" s="139">
        <v>162.5</v>
      </c>
    </row>
    <row r="89" spans="1:7" x14ac:dyDescent="0.25">
      <c r="A89" s="141">
        <v>43053.460462962961</v>
      </c>
      <c r="B89" s="139" t="str">
        <f t="shared" si="1"/>
        <v>11:03:04</v>
      </c>
      <c r="C89" s="142">
        <v>0.45625000000000004</v>
      </c>
      <c r="D89" s="139">
        <v>13.64</v>
      </c>
      <c r="E89" s="139">
        <v>21.4</v>
      </c>
      <c r="F89" s="139">
        <v>161.19999999999999</v>
      </c>
      <c r="G89" s="139">
        <v>162.5</v>
      </c>
    </row>
    <row r="90" spans="1:7" x14ac:dyDescent="0.25">
      <c r="A90" s="141">
        <v>43053.461157407408</v>
      </c>
      <c r="B90" s="139" t="str">
        <f t="shared" si="1"/>
        <v>11:04:04</v>
      </c>
      <c r="C90" s="142">
        <v>0.45694444444444443</v>
      </c>
      <c r="D90" s="139">
        <v>13.77</v>
      </c>
      <c r="E90" s="139">
        <v>21.1</v>
      </c>
      <c r="F90" s="139">
        <v>164.2</v>
      </c>
      <c r="G90" s="139">
        <v>163</v>
      </c>
    </row>
    <row r="91" spans="1:7" x14ac:dyDescent="0.25">
      <c r="A91" s="141">
        <v>43053.461851851855</v>
      </c>
      <c r="B91" s="139" t="str">
        <f t="shared" si="1"/>
        <v>11:05:04</v>
      </c>
      <c r="C91" s="142">
        <v>0.45763888888888893</v>
      </c>
      <c r="D91" s="139">
        <v>13.93</v>
      </c>
      <c r="E91" s="139">
        <v>20.3</v>
      </c>
      <c r="F91" s="139">
        <v>163.1</v>
      </c>
      <c r="G91" s="139">
        <v>162.1</v>
      </c>
    </row>
    <row r="92" spans="1:7" x14ac:dyDescent="0.25">
      <c r="A92" s="141">
        <v>43053.462546296294</v>
      </c>
      <c r="B92" s="139" t="str">
        <f t="shared" si="1"/>
        <v>11:06:04</v>
      </c>
      <c r="C92" s="142">
        <v>0.45833333333333331</v>
      </c>
      <c r="D92" s="139">
        <v>14.02</v>
      </c>
      <c r="E92" s="139">
        <v>19.899999999999999</v>
      </c>
      <c r="F92" s="139">
        <v>163.4</v>
      </c>
      <c r="G92" s="139">
        <v>161.69999999999999</v>
      </c>
    </row>
    <row r="93" spans="1:7" x14ac:dyDescent="0.25">
      <c r="A93" s="141">
        <v>43053.463240740741</v>
      </c>
      <c r="B93" s="139" t="str">
        <f t="shared" si="1"/>
        <v>11:07:04</v>
      </c>
      <c r="C93" s="142">
        <v>0.45902777777777781</v>
      </c>
      <c r="D93" s="139">
        <v>14.02</v>
      </c>
      <c r="E93" s="139">
        <v>19.399999999999999</v>
      </c>
      <c r="F93" s="139">
        <v>160.9</v>
      </c>
      <c r="G93" s="139">
        <v>160.1</v>
      </c>
    </row>
    <row r="94" spans="1:7" x14ac:dyDescent="0.25">
      <c r="A94" s="141">
        <v>43053.463935185187</v>
      </c>
      <c r="B94" s="139" t="str">
        <f t="shared" si="1"/>
        <v>11:08:04</v>
      </c>
      <c r="C94" s="142">
        <v>0.4597222222222222</v>
      </c>
      <c r="D94" s="139">
        <v>14.03</v>
      </c>
      <c r="E94" s="139">
        <v>19.3</v>
      </c>
      <c r="F94" s="139">
        <v>158.80000000000001</v>
      </c>
      <c r="G94" s="139">
        <v>159</v>
      </c>
    </row>
    <row r="95" spans="1:7" x14ac:dyDescent="0.25">
      <c r="A95" s="141">
        <v>43053.464629629627</v>
      </c>
      <c r="B95" s="139" t="str">
        <f t="shared" si="1"/>
        <v>11:09:04</v>
      </c>
      <c r="C95" s="142">
        <v>0.4604166666666667</v>
      </c>
      <c r="D95" s="139">
        <v>14.09</v>
      </c>
      <c r="E95" s="139">
        <v>19.3</v>
      </c>
      <c r="F95" s="139">
        <v>155.69999999999999</v>
      </c>
      <c r="G95" s="139">
        <v>157</v>
      </c>
    </row>
    <row r="96" spans="1:7" x14ac:dyDescent="0.25">
      <c r="A96" s="141">
        <v>43053.465324074074</v>
      </c>
      <c r="B96" s="139" t="str">
        <f t="shared" si="1"/>
        <v>11:10:04</v>
      </c>
      <c r="C96" s="142">
        <v>0.46111111111111108</v>
      </c>
      <c r="D96" s="139">
        <v>14.12</v>
      </c>
      <c r="E96" s="139">
        <v>19.3</v>
      </c>
      <c r="F96" s="139">
        <v>151.6</v>
      </c>
      <c r="G96" s="139">
        <v>152.9</v>
      </c>
    </row>
    <row r="97" spans="1:7" x14ac:dyDescent="0.25">
      <c r="A97" s="141">
        <v>43053.46601851852</v>
      </c>
      <c r="B97" s="139" t="str">
        <f t="shared" si="1"/>
        <v>11:11:04</v>
      </c>
      <c r="C97" s="142">
        <v>0.46180555555555558</v>
      </c>
      <c r="D97" s="139">
        <v>14.03</v>
      </c>
      <c r="E97" s="139">
        <v>19.2</v>
      </c>
      <c r="F97" s="139">
        <v>151.4</v>
      </c>
      <c r="G97" s="139">
        <v>150.30000000000001</v>
      </c>
    </row>
    <row r="98" spans="1:7" x14ac:dyDescent="0.25">
      <c r="A98" s="141">
        <v>43053.46671296296</v>
      </c>
      <c r="B98" s="139" t="str">
        <f t="shared" si="1"/>
        <v>11:12:04</v>
      </c>
      <c r="C98" s="142">
        <v>0.46249999999999997</v>
      </c>
      <c r="D98" s="139">
        <v>14.03</v>
      </c>
      <c r="E98" s="139">
        <v>19.2</v>
      </c>
      <c r="F98" s="139">
        <v>149.30000000000001</v>
      </c>
      <c r="G98" s="139">
        <v>148.6</v>
      </c>
    </row>
    <row r="99" spans="1:7" x14ac:dyDescent="0.25">
      <c r="A99" s="141">
        <v>43053.467407407406</v>
      </c>
      <c r="B99" s="139" t="str">
        <f t="shared" si="1"/>
        <v>11:13:04</v>
      </c>
      <c r="C99" s="142">
        <v>0.46319444444444446</v>
      </c>
      <c r="D99" s="139">
        <v>13.99</v>
      </c>
      <c r="E99" s="139">
        <v>19.3</v>
      </c>
      <c r="F99" s="139">
        <v>146.69999999999999</v>
      </c>
      <c r="G99" s="139">
        <v>148.1</v>
      </c>
    </row>
    <row r="100" spans="1:7" x14ac:dyDescent="0.25">
      <c r="A100" s="141">
        <v>43053.468101851853</v>
      </c>
      <c r="B100" s="139" t="str">
        <f t="shared" si="1"/>
        <v>11:14:04</v>
      </c>
      <c r="C100" s="142">
        <v>0.46388888888888885</v>
      </c>
      <c r="D100" s="139">
        <v>13.89</v>
      </c>
      <c r="E100" s="139">
        <v>19.3</v>
      </c>
      <c r="F100" s="139">
        <v>147.5</v>
      </c>
      <c r="G100" s="139">
        <v>146.9</v>
      </c>
    </row>
    <row r="101" spans="1:7" x14ac:dyDescent="0.25">
      <c r="A101" s="141">
        <v>43053.4687962963</v>
      </c>
      <c r="B101" s="139" t="str">
        <f t="shared" si="1"/>
        <v>11:15:04</v>
      </c>
      <c r="C101" s="142">
        <v>0.46458333333333335</v>
      </c>
      <c r="D101" s="139">
        <v>13.83</v>
      </c>
      <c r="E101" s="139">
        <v>19.399999999999999</v>
      </c>
      <c r="F101" s="139">
        <v>146.5</v>
      </c>
      <c r="G101" s="139">
        <v>146.5</v>
      </c>
    </row>
    <row r="102" spans="1:7" x14ac:dyDescent="0.25">
      <c r="A102" s="141">
        <v>43053.469490740739</v>
      </c>
      <c r="B102" s="139" t="str">
        <f t="shared" si="1"/>
        <v>11:16:04</v>
      </c>
      <c r="C102" s="142">
        <v>0.46527777777777773</v>
      </c>
      <c r="D102" s="139">
        <v>13.8</v>
      </c>
      <c r="E102" s="139">
        <v>19.5</v>
      </c>
      <c r="F102" s="139">
        <v>147.4</v>
      </c>
      <c r="G102" s="139">
        <v>147.19999999999999</v>
      </c>
    </row>
    <row r="103" spans="1:7" x14ac:dyDescent="0.25">
      <c r="A103" s="141">
        <v>43053.470185185186</v>
      </c>
      <c r="B103" s="139" t="str">
        <f t="shared" si="1"/>
        <v>11:17:04</v>
      </c>
      <c r="C103" s="142">
        <v>0.46597222222222223</v>
      </c>
      <c r="D103" s="139">
        <v>13.83</v>
      </c>
      <c r="E103" s="139">
        <v>19.600000000000001</v>
      </c>
      <c r="F103" s="139">
        <v>148.4</v>
      </c>
      <c r="G103" s="139">
        <v>147.30000000000001</v>
      </c>
    </row>
    <row r="104" spans="1:7" x14ac:dyDescent="0.25">
      <c r="A104" s="141">
        <v>43053.470879629633</v>
      </c>
      <c r="B104" s="139" t="str">
        <f t="shared" si="1"/>
        <v>11:18:04</v>
      </c>
      <c r="C104" s="142">
        <v>0.46666666666666667</v>
      </c>
      <c r="D104" s="139">
        <v>13.76</v>
      </c>
      <c r="E104" s="139">
        <v>19.7</v>
      </c>
      <c r="F104" s="139">
        <v>148.1</v>
      </c>
      <c r="G104" s="139">
        <v>148.5</v>
      </c>
    </row>
    <row r="105" spans="1:7" x14ac:dyDescent="0.25">
      <c r="A105" s="141">
        <v>43053.471574074072</v>
      </c>
      <c r="B105" s="139" t="str">
        <f t="shared" si="1"/>
        <v>11:19:04</v>
      </c>
      <c r="C105" s="142">
        <v>0.46736111111111112</v>
      </c>
      <c r="D105" s="139">
        <v>13.83</v>
      </c>
      <c r="E105" s="139">
        <v>20</v>
      </c>
      <c r="F105" s="139">
        <v>148.6</v>
      </c>
      <c r="G105" s="139">
        <v>149.9</v>
      </c>
    </row>
    <row r="106" spans="1:7" x14ac:dyDescent="0.25">
      <c r="A106" s="141">
        <v>43053.472268518519</v>
      </c>
      <c r="B106" s="139" t="str">
        <f t="shared" si="1"/>
        <v>11:20:04</v>
      </c>
      <c r="C106" s="142">
        <v>0.46805555555555556</v>
      </c>
      <c r="D106" s="139">
        <v>13.83</v>
      </c>
      <c r="E106" s="139">
        <v>20.100000000000001</v>
      </c>
      <c r="F106" s="139">
        <v>151.5</v>
      </c>
      <c r="G106" s="139">
        <v>150.30000000000001</v>
      </c>
    </row>
    <row r="107" spans="1:7" x14ac:dyDescent="0.25">
      <c r="A107" s="141">
        <v>43053.472962962966</v>
      </c>
      <c r="B107" s="139" t="str">
        <f t="shared" si="1"/>
        <v>11:21:04</v>
      </c>
      <c r="C107" s="142">
        <v>0.46875</v>
      </c>
      <c r="D107" s="139">
        <v>13.83</v>
      </c>
      <c r="E107" s="139">
        <v>20</v>
      </c>
      <c r="F107" s="139">
        <v>152.19999999999999</v>
      </c>
      <c r="G107" s="139">
        <v>150.9</v>
      </c>
    </row>
    <row r="108" spans="1:7" x14ac:dyDescent="0.25">
      <c r="A108" s="141">
        <v>43053.473657407405</v>
      </c>
      <c r="B108" s="139" t="str">
        <f t="shared" si="1"/>
        <v>11:22:04</v>
      </c>
      <c r="C108" s="142">
        <v>0.46944444444444444</v>
      </c>
      <c r="D108" s="139">
        <v>13.76</v>
      </c>
      <c r="E108" s="139">
        <v>19.899999999999999</v>
      </c>
      <c r="F108" s="139">
        <v>150.6</v>
      </c>
      <c r="G108" s="139">
        <v>152.19999999999999</v>
      </c>
    </row>
    <row r="109" spans="1:7" x14ac:dyDescent="0.25">
      <c r="A109" s="141">
        <v>43053.474351851852</v>
      </c>
      <c r="B109" s="139" t="str">
        <f t="shared" si="1"/>
        <v>11:23:04</v>
      </c>
      <c r="C109" s="142">
        <v>0.47013888888888888</v>
      </c>
      <c r="D109" s="139">
        <v>13.73</v>
      </c>
      <c r="E109" s="139">
        <v>20</v>
      </c>
      <c r="F109" s="139">
        <v>152.1</v>
      </c>
      <c r="G109" s="139">
        <v>152.4</v>
      </c>
    </row>
    <row r="110" spans="1:7" x14ac:dyDescent="0.25">
      <c r="A110" s="141">
        <v>43053.475046296298</v>
      </c>
      <c r="B110" s="139" t="str">
        <f t="shared" si="1"/>
        <v>11:24:04</v>
      </c>
      <c r="C110" s="142">
        <v>0.47083333333333333</v>
      </c>
      <c r="D110" s="139">
        <v>13.8</v>
      </c>
      <c r="E110" s="139">
        <v>19.899999999999999</v>
      </c>
      <c r="F110" s="139">
        <v>152.4</v>
      </c>
      <c r="G110" s="139">
        <v>152.9</v>
      </c>
    </row>
    <row r="111" spans="1:7" x14ac:dyDescent="0.25">
      <c r="A111" s="141">
        <v>43053.475740740738</v>
      </c>
      <c r="B111" s="139" t="str">
        <f t="shared" si="1"/>
        <v>11:25:04</v>
      </c>
      <c r="C111" s="142">
        <v>0.47152777777777777</v>
      </c>
      <c r="D111" s="139">
        <v>13.83</v>
      </c>
      <c r="E111" s="139">
        <v>19.899999999999999</v>
      </c>
      <c r="F111" s="139">
        <v>152.30000000000001</v>
      </c>
      <c r="G111" s="139">
        <v>152.6</v>
      </c>
    </row>
    <row r="112" spans="1:7" x14ac:dyDescent="0.25">
      <c r="A112" s="141">
        <v>43053.476435185185</v>
      </c>
      <c r="B112" s="139" t="str">
        <f t="shared" si="1"/>
        <v>11:26:04</v>
      </c>
      <c r="C112" s="142">
        <v>0.47222222222222221</v>
      </c>
      <c r="D112" s="139">
        <v>13.83</v>
      </c>
      <c r="E112" s="139">
        <v>19.8</v>
      </c>
      <c r="F112" s="139">
        <v>153.5</v>
      </c>
      <c r="G112" s="139">
        <v>154.4</v>
      </c>
    </row>
    <row r="113" spans="1:7" x14ac:dyDescent="0.25">
      <c r="A113" s="141">
        <v>43053.477129629631</v>
      </c>
      <c r="B113" s="139" t="str">
        <f t="shared" si="1"/>
        <v>11:27:04</v>
      </c>
      <c r="C113" s="142">
        <v>0.47291666666666665</v>
      </c>
      <c r="D113" s="139">
        <v>13.75</v>
      </c>
      <c r="E113" s="139">
        <v>19.8</v>
      </c>
      <c r="F113" s="139">
        <v>154.69999999999999</v>
      </c>
      <c r="G113" s="139">
        <v>154.9</v>
      </c>
    </row>
    <row r="114" spans="1:7" x14ac:dyDescent="0.25">
      <c r="A114" s="141">
        <v>43053.477824074071</v>
      </c>
      <c r="B114" s="139" t="str">
        <f t="shared" si="1"/>
        <v>11:28:04</v>
      </c>
      <c r="C114" s="142">
        <v>0.47361111111111109</v>
      </c>
      <c r="D114" s="139">
        <v>13.67</v>
      </c>
      <c r="E114" s="139">
        <v>20</v>
      </c>
      <c r="F114" s="139">
        <v>155.1</v>
      </c>
      <c r="G114" s="139">
        <v>154.6</v>
      </c>
    </row>
    <row r="115" spans="1:7" x14ac:dyDescent="0.25">
      <c r="A115" s="141">
        <v>43053.478518518517</v>
      </c>
      <c r="B115" s="139" t="str">
        <f t="shared" si="1"/>
        <v>11:29:04</v>
      </c>
      <c r="C115" s="142">
        <v>0.47430555555555554</v>
      </c>
      <c r="D115" s="139">
        <v>13.63</v>
      </c>
      <c r="E115" s="139">
        <v>19.899999999999999</v>
      </c>
      <c r="F115" s="139">
        <v>154.9</v>
      </c>
      <c r="G115" s="139">
        <v>154.80000000000001</v>
      </c>
    </row>
    <row r="116" spans="1:7" x14ac:dyDescent="0.25">
      <c r="A116" s="141">
        <v>43053.479212962964</v>
      </c>
      <c r="B116" s="139" t="str">
        <f t="shared" si="1"/>
        <v>11:30:04</v>
      </c>
      <c r="C116" s="142">
        <v>0.47499999999999998</v>
      </c>
      <c r="D116" s="139">
        <v>13.69</v>
      </c>
      <c r="E116" s="139">
        <v>19.8</v>
      </c>
      <c r="F116" s="139">
        <v>156.19999999999999</v>
      </c>
      <c r="G116" s="139">
        <v>155.4</v>
      </c>
    </row>
    <row r="117" spans="1:7" x14ac:dyDescent="0.25">
      <c r="A117" s="141">
        <v>43053.479907407411</v>
      </c>
      <c r="B117" s="139" t="str">
        <f t="shared" si="1"/>
        <v>11:31:04</v>
      </c>
      <c r="C117" s="142">
        <v>0.47569444444444442</v>
      </c>
      <c r="D117" s="139">
        <v>13.73</v>
      </c>
      <c r="E117" s="139">
        <v>19.7</v>
      </c>
      <c r="F117" s="139">
        <v>157.1</v>
      </c>
      <c r="G117" s="139">
        <v>156.80000000000001</v>
      </c>
    </row>
    <row r="118" spans="1:7" x14ac:dyDescent="0.25">
      <c r="A118" s="141">
        <v>43053.48060185185</v>
      </c>
      <c r="B118" s="139" t="str">
        <f t="shared" si="1"/>
        <v>11:32:04</v>
      </c>
      <c r="C118" s="142">
        <v>0.47638888888888886</v>
      </c>
      <c r="D118" s="139">
        <v>13.7</v>
      </c>
      <c r="E118" s="139">
        <v>19.5</v>
      </c>
      <c r="F118" s="139">
        <v>158.4</v>
      </c>
      <c r="G118" s="139">
        <v>157.6</v>
      </c>
    </row>
    <row r="119" spans="1:7" x14ac:dyDescent="0.25">
      <c r="A119" s="141">
        <v>43053.481296296297</v>
      </c>
      <c r="B119" s="139" t="str">
        <f t="shared" si="1"/>
        <v>11:33:04</v>
      </c>
      <c r="C119" s="142">
        <v>0.47708333333333336</v>
      </c>
      <c r="D119" s="139">
        <v>13.72</v>
      </c>
      <c r="E119" s="139">
        <v>19.399999999999999</v>
      </c>
      <c r="F119" s="139">
        <v>160.1</v>
      </c>
      <c r="G119" s="139">
        <v>159.19999999999999</v>
      </c>
    </row>
    <row r="120" spans="1:7" x14ac:dyDescent="0.25">
      <c r="A120" s="141">
        <v>43053.481990740744</v>
      </c>
      <c r="B120" s="139" t="str">
        <f t="shared" si="1"/>
        <v>11:34:04</v>
      </c>
      <c r="C120" s="142">
        <v>0.47777777777777775</v>
      </c>
      <c r="D120" s="139">
        <v>13.77</v>
      </c>
      <c r="E120" s="139">
        <v>19</v>
      </c>
      <c r="F120" s="139">
        <v>159.1</v>
      </c>
      <c r="G120" s="139">
        <v>159.69999999999999</v>
      </c>
    </row>
    <row r="121" spans="1:7" x14ac:dyDescent="0.25">
      <c r="A121" s="141">
        <v>43053.482685185183</v>
      </c>
      <c r="B121" s="139" t="str">
        <f t="shared" si="1"/>
        <v>11:35:04</v>
      </c>
      <c r="C121" s="142">
        <v>0.47847222222222224</v>
      </c>
      <c r="D121" s="139">
        <v>13.72</v>
      </c>
      <c r="E121" s="139">
        <v>19</v>
      </c>
      <c r="F121" s="139">
        <v>159.30000000000001</v>
      </c>
      <c r="G121" s="139">
        <v>160.19999999999999</v>
      </c>
    </row>
    <row r="122" spans="1:7" x14ac:dyDescent="0.25">
      <c r="A122" s="141">
        <v>43053.48337962963</v>
      </c>
      <c r="B122" s="139" t="str">
        <f t="shared" si="1"/>
        <v>11:36:04</v>
      </c>
      <c r="C122" s="142">
        <v>0.47916666666666663</v>
      </c>
      <c r="D122" s="139">
        <v>13.69</v>
      </c>
      <c r="E122" s="139">
        <v>19.100000000000001</v>
      </c>
      <c r="F122" s="139">
        <v>160.69999999999999</v>
      </c>
      <c r="G122" s="139">
        <v>160.80000000000001</v>
      </c>
    </row>
    <row r="123" spans="1:7" x14ac:dyDescent="0.25">
      <c r="A123" s="141">
        <v>43053.484074074076</v>
      </c>
      <c r="B123" s="139" t="str">
        <f t="shared" si="1"/>
        <v>11:37:04</v>
      </c>
      <c r="C123" s="142">
        <v>0.47986111111111113</v>
      </c>
      <c r="D123" s="139">
        <v>13.72</v>
      </c>
      <c r="E123" s="139">
        <v>19.100000000000001</v>
      </c>
      <c r="F123" s="139">
        <v>160.30000000000001</v>
      </c>
      <c r="G123" s="139">
        <v>161.19999999999999</v>
      </c>
    </row>
    <row r="124" spans="1:7" x14ac:dyDescent="0.25">
      <c r="A124" s="141">
        <v>43053.484768518516</v>
      </c>
      <c r="B124" s="139" t="str">
        <f t="shared" si="1"/>
        <v>11:38:04</v>
      </c>
      <c r="C124" s="142">
        <v>0.48055555555555551</v>
      </c>
      <c r="D124" s="139">
        <v>13.69</v>
      </c>
      <c r="E124" s="139">
        <v>19.399999999999999</v>
      </c>
      <c r="F124" s="139">
        <v>163.19999999999999</v>
      </c>
      <c r="G124" s="139">
        <v>162.19999999999999</v>
      </c>
    </row>
    <row r="125" spans="1:7" x14ac:dyDescent="0.25">
      <c r="A125" s="141">
        <v>43053.485462962963</v>
      </c>
      <c r="B125" s="139" t="str">
        <f t="shared" si="1"/>
        <v>11:39:04</v>
      </c>
      <c r="C125" s="142">
        <v>0.48125000000000001</v>
      </c>
      <c r="D125" s="139">
        <v>13.63</v>
      </c>
      <c r="E125" s="139">
        <v>19.600000000000001</v>
      </c>
      <c r="F125" s="139">
        <v>163.19999999999999</v>
      </c>
      <c r="G125" s="139">
        <v>162.30000000000001</v>
      </c>
    </row>
    <row r="126" spans="1:7" x14ac:dyDescent="0.25">
      <c r="A126" s="141">
        <v>43053.486157407409</v>
      </c>
      <c r="B126" s="139" t="str">
        <f t="shared" si="1"/>
        <v>11:40:04</v>
      </c>
      <c r="C126" s="142">
        <v>0.4819444444444444</v>
      </c>
      <c r="D126" s="139">
        <v>13.63</v>
      </c>
      <c r="E126" s="139">
        <v>19.7</v>
      </c>
      <c r="F126" s="139">
        <v>162.5</v>
      </c>
      <c r="G126" s="139">
        <v>161.5</v>
      </c>
    </row>
    <row r="127" spans="1:7" x14ac:dyDescent="0.25">
      <c r="A127" s="141">
        <v>43053.486851851849</v>
      </c>
      <c r="B127" s="139" t="str">
        <f t="shared" si="1"/>
        <v>11:41:04</v>
      </c>
      <c r="C127" s="142">
        <v>0.4826388888888889</v>
      </c>
      <c r="D127" s="139">
        <v>13.63</v>
      </c>
      <c r="E127" s="139">
        <v>19.5</v>
      </c>
      <c r="F127" s="139">
        <v>162.1</v>
      </c>
      <c r="G127" s="139">
        <v>162.9</v>
      </c>
    </row>
    <row r="128" spans="1:7" x14ac:dyDescent="0.25">
      <c r="A128" s="141">
        <v>43053.487546296295</v>
      </c>
      <c r="B128" s="139" t="str">
        <f t="shared" si="1"/>
        <v>11:42:04</v>
      </c>
      <c r="C128" s="142">
        <v>0.48333333333333328</v>
      </c>
      <c r="D128" s="139">
        <v>13.64</v>
      </c>
      <c r="E128" s="139">
        <v>19.399999999999999</v>
      </c>
      <c r="F128" s="139">
        <v>163.6</v>
      </c>
      <c r="G128" s="139">
        <v>163.69999999999999</v>
      </c>
    </row>
    <row r="129" spans="1:7" x14ac:dyDescent="0.25">
      <c r="A129" s="141">
        <v>43053.488240740742</v>
      </c>
      <c r="B129" s="139" t="str">
        <f t="shared" si="1"/>
        <v>11:43:04</v>
      </c>
      <c r="C129" s="142">
        <v>0.48402777777777778</v>
      </c>
      <c r="D129" s="139">
        <v>13.67</v>
      </c>
      <c r="E129" s="139">
        <v>19.100000000000001</v>
      </c>
      <c r="F129" s="139">
        <v>165.5</v>
      </c>
      <c r="G129" s="139">
        <v>162.6</v>
      </c>
    </row>
    <row r="130" spans="1:7" x14ac:dyDescent="0.25">
      <c r="A130" s="141">
        <v>43053.488935185182</v>
      </c>
      <c r="B130" s="139" t="str">
        <f t="shared" ref="B130:B193" si="2">IF(HOUR(A130)&lt;1,"0"&amp;HOUR(A130),HOUR(A130))&amp;":"&amp;IF(MINUTE(A130)&lt;10,"0"&amp;MINUTE(A130),MINUTE(A130))&amp;":"&amp;IF(SECOND(A130)&lt;10,"0"&amp;SECOND(A130),SECOND(A130))</f>
        <v>11:44:04</v>
      </c>
      <c r="C130" s="142">
        <v>0.48472222222222217</v>
      </c>
      <c r="D130" s="139">
        <v>13.63</v>
      </c>
      <c r="E130" s="139">
        <v>18.8</v>
      </c>
      <c r="F130" s="139">
        <v>165.2</v>
      </c>
      <c r="G130" s="139">
        <v>162.9</v>
      </c>
    </row>
    <row r="131" spans="1:7" x14ac:dyDescent="0.25">
      <c r="A131" s="141">
        <v>43053.489629629628</v>
      </c>
      <c r="B131" s="139" t="str">
        <f t="shared" si="2"/>
        <v>11:45:04</v>
      </c>
      <c r="C131" s="142">
        <v>0.48541666666666666</v>
      </c>
      <c r="D131" s="139">
        <v>13.62</v>
      </c>
      <c r="E131" s="139">
        <v>18.600000000000001</v>
      </c>
      <c r="F131" s="139">
        <v>165</v>
      </c>
      <c r="G131" s="139">
        <v>163.9</v>
      </c>
    </row>
    <row r="132" spans="1:7" x14ac:dyDescent="0.25">
      <c r="A132" s="141">
        <v>43053.490324074075</v>
      </c>
      <c r="B132" s="139" t="str">
        <f t="shared" si="2"/>
        <v>11:46:04</v>
      </c>
      <c r="C132" s="142">
        <v>0.48611111111111105</v>
      </c>
      <c r="D132" s="139">
        <v>13.57</v>
      </c>
      <c r="E132" s="139">
        <v>18.5</v>
      </c>
      <c r="F132" s="139">
        <v>164.4</v>
      </c>
      <c r="G132" s="139">
        <v>164.5</v>
      </c>
    </row>
    <row r="133" spans="1:7" x14ac:dyDescent="0.25">
      <c r="A133" s="141">
        <v>43053.491018518522</v>
      </c>
      <c r="B133" s="139" t="str">
        <f t="shared" si="2"/>
        <v>11:47:04</v>
      </c>
      <c r="C133" s="142">
        <v>0.48680555555555555</v>
      </c>
      <c r="D133" s="139">
        <v>13.62</v>
      </c>
      <c r="E133" s="139">
        <v>18.3</v>
      </c>
      <c r="F133" s="139">
        <v>163.6</v>
      </c>
      <c r="G133" s="139">
        <v>165.1</v>
      </c>
    </row>
    <row r="134" spans="1:7" x14ac:dyDescent="0.25">
      <c r="A134" s="141">
        <v>43053.491712962961</v>
      </c>
      <c r="B134" s="139" t="str">
        <f t="shared" si="2"/>
        <v>11:48:04</v>
      </c>
      <c r="C134" s="142">
        <v>0.48750000000000004</v>
      </c>
      <c r="D134" s="139">
        <v>13.58</v>
      </c>
      <c r="E134" s="139">
        <v>18.3</v>
      </c>
      <c r="F134" s="139">
        <v>165.7</v>
      </c>
      <c r="G134" s="139">
        <v>165.6</v>
      </c>
    </row>
    <row r="135" spans="1:7" x14ac:dyDescent="0.25">
      <c r="A135" s="141">
        <v>43053.492407407408</v>
      </c>
      <c r="B135" s="139" t="str">
        <f t="shared" si="2"/>
        <v>11:49:04</v>
      </c>
      <c r="C135" s="142">
        <v>0.48819444444444443</v>
      </c>
      <c r="D135" s="139">
        <v>13.55</v>
      </c>
      <c r="E135" s="139">
        <v>18.3</v>
      </c>
      <c r="F135" s="139">
        <v>168</v>
      </c>
      <c r="G135" s="139">
        <v>165.8</v>
      </c>
    </row>
    <row r="136" spans="1:7" x14ac:dyDescent="0.25">
      <c r="A136" s="141">
        <v>43053.493101851855</v>
      </c>
      <c r="B136" s="139" t="str">
        <f t="shared" si="2"/>
        <v>11:50:04</v>
      </c>
      <c r="C136" s="142">
        <v>0.48888888888888893</v>
      </c>
      <c r="D136" s="139">
        <v>13.53</v>
      </c>
      <c r="E136" s="139">
        <v>18.2</v>
      </c>
      <c r="F136" s="139">
        <v>166.9</v>
      </c>
      <c r="G136" s="139">
        <v>166.6</v>
      </c>
    </row>
    <row r="137" spans="1:7" x14ac:dyDescent="0.25">
      <c r="A137" s="141">
        <v>43053.493796296294</v>
      </c>
      <c r="B137" s="139" t="str">
        <f t="shared" si="2"/>
        <v>11:51:04</v>
      </c>
      <c r="C137" s="142">
        <v>0.48958333333333331</v>
      </c>
      <c r="D137" s="139">
        <v>13.55</v>
      </c>
      <c r="E137" s="139">
        <v>17.899999999999999</v>
      </c>
      <c r="F137" s="139">
        <v>167.3</v>
      </c>
      <c r="G137" s="139">
        <v>167.3</v>
      </c>
    </row>
    <row r="138" spans="1:7" x14ac:dyDescent="0.25">
      <c r="A138" s="141">
        <v>43053.494490740741</v>
      </c>
      <c r="B138" s="139" t="str">
        <f t="shared" si="2"/>
        <v>11:52:04</v>
      </c>
      <c r="C138" s="142">
        <v>0.49027777777777781</v>
      </c>
      <c r="D138" s="139">
        <v>13.54</v>
      </c>
      <c r="E138" s="139">
        <v>18</v>
      </c>
      <c r="F138" s="139">
        <v>168.8</v>
      </c>
      <c r="G138" s="139">
        <v>168.4</v>
      </c>
    </row>
    <row r="139" spans="1:7" x14ac:dyDescent="0.25">
      <c r="A139" s="141">
        <v>43053.495185185187</v>
      </c>
      <c r="B139" s="139" t="str">
        <f t="shared" si="2"/>
        <v>11:53:04</v>
      </c>
      <c r="C139" s="142">
        <v>0.4909722222222222</v>
      </c>
      <c r="D139" s="139">
        <v>13.53</v>
      </c>
      <c r="E139" s="139">
        <v>18.100000000000001</v>
      </c>
      <c r="F139" s="139">
        <v>167.5</v>
      </c>
      <c r="G139" s="139">
        <v>168</v>
      </c>
    </row>
    <row r="140" spans="1:7" x14ac:dyDescent="0.25">
      <c r="A140" s="141">
        <v>43053.495879629627</v>
      </c>
      <c r="B140" s="139" t="str">
        <f t="shared" si="2"/>
        <v>11:54:04</v>
      </c>
      <c r="C140" s="142">
        <v>0.4916666666666667</v>
      </c>
      <c r="D140" s="139">
        <v>13.53</v>
      </c>
      <c r="E140" s="139">
        <v>17.899999999999999</v>
      </c>
      <c r="F140" s="139">
        <v>169.6</v>
      </c>
      <c r="G140" s="139">
        <v>167.6</v>
      </c>
    </row>
    <row r="141" spans="1:7" x14ac:dyDescent="0.25">
      <c r="A141" s="141">
        <v>43053.496574074074</v>
      </c>
      <c r="B141" s="139" t="str">
        <f t="shared" si="2"/>
        <v>11:55:04</v>
      </c>
      <c r="C141" s="142">
        <v>0.49236111111111108</v>
      </c>
      <c r="D141" s="139">
        <v>13.54</v>
      </c>
      <c r="E141" s="139">
        <v>17.899999999999999</v>
      </c>
      <c r="F141" s="139">
        <v>170.5</v>
      </c>
      <c r="G141" s="139">
        <v>168.3</v>
      </c>
    </row>
    <row r="142" spans="1:7" x14ac:dyDescent="0.25">
      <c r="A142" s="141">
        <v>43053.49726851852</v>
      </c>
      <c r="B142" s="139" t="str">
        <f t="shared" si="2"/>
        <v>11:56:04</v>
      </c>
      <c r="C142" s="142">
        <v>0.49305555555555558</v>
      </c>
      <c r="D142" s="139">
        <v>13.67</v>
      </c>
      <c r="E142" s="139">
        <v>17.8</v>
      </c>
      <c r="F142" s="139">
        <v>168.8</v>
      </c>
      <c r="G142" s="139">
        <v>168.7</v>
      </c>
    </row>
    <row r="143" spans="1:7" x14ac:dyDescent="0.25">
      <c r="A143" s="141">
        <v>43053.49796296296</v>
      </c>
      <c r="B143" s="139" t="str">
        <f t="shared" si="2"/>
        <v>11:57:04</v>
      </c>
      <c r="C143" s="142">
        <v>0.49374999999999997</v>
      </c>
      <c r="D143" s="139">
        <v>13.73</v>
      </c>
      <c r="E143" s="139">
        <v>17.5</v>
      </c>
      <c r="F143" s="139">
        <v>170.3</v>
      </c>
      <c r="G143" s="139">
        <v>168.6</v>
      </c>
    </row>
    <row r="144" spans="1:7" x14ac:dyDescent="0.25">
      <c r="A144" s="141">
        <v>43053.498657407406</v>
      </c>
      <c r="B144" s="139" t="str">
        <f t="shared" si="2"/>
        <v>11:58:04</v>
      </c>
      <c r="C144" s="142">
        <v>0.49444444444444446</v>
      </c>
      <c r="D144" s="139">
        <v>13.67</v>
      </c>
      <c r="E144" s="139">
        <v>17.5</v>
      </c>
      <c r="F144" s="139">
        <v>171.1</v>
      </c>
      <c r="G144" s="139">
        <v>168.7</v>
      </c>
    </row>
    <row r="145" spans="1:7" x14ac:dyDescent="0.25">
      <c r="A145" s="141">
        <v>43053.499351851853</v>
      </c>
      <c r="B145" s="139" t="str">
        <f t="shared" si="2"/>
        <v>11:59:04</v>
      </c>
      <c r="C145" s="142">
        <v>0.49513888888888885</v>
      </c>
      <c r="D145" s="139">
        <v>13.73</v>
      </c>
      <c r="E145" s="139">
        <v>17.5</v>
      </c>
      <c r="F145" s="139">
        <v>170.9</v>
      </c>
      <c r="G145" s="139">
        <v>169.9</v>
      </c>
    </row>
    <row r="146" spans="1:7" x14ac:dyDescent="0.25">
      <c r="A146" s="141">
        <v>43053.5000462963</v>
      </c>
      <c r="B146" s="139" t="str">
        <f t="shared" si="2"/>
        <v>12:00:04</v>
      </c>
      <c r="C146" s="142">
        <v>0.49583333333333329</v>
      </c>
      <c r="D146" s="139">
        <v>13.73</v>
      </c>
      <c r="E146" s="139">
        <v>17.399999999999999</v>
      </c>
      <c r="F146" s="139">
        <v>169</v>
      </c>
      <c r="G146" s="139">
        <v>168.4</v>
      </c>
    </row>
    <row r="147" spans="1:7" x14ac:dyDescent="0.25">
      <c r="A147" s="141">
        <v>43053.500740740739</v>
      </c>
      <c r="B147" s="139" t="str">
        <f t="shared" si="2"/>
        <v>12:01:04</v>
      </c>
      <c r="C147" s="142">
        <v>0.49652777777777773</v>
      </c>
      <c r="D147" s="139">
        <v>13.73</v>
      </c>
      <c r="E147" s="139">
        <v>17.3</v>
      </c>
      <c r="F147" s="139">
        <v>167.7</v>
      </c>
      <c r="G147" s="139">
        <v>167.1</v>
      </c>
    </row>
    <row r="148" spans="1:7" x14ac:dyDescent="0.25">
      <c r="A148" s="141">
        <v>43053.501435185186</v>
      </c>
      <c r="B148" s="139" t="str">
        <f t="shared" si="2"/>
        <v>12:02:04</v>
      </c>
      <c r="C148" s="142">
        <v>0.49722222222222218</v>
      </c>
      <c r="D148" s="139">
        <v>13.78</v>
      </c>
      <c r="E148" s="139">
        <v>17.399999999999999</v>
      </c>
      <c r="F148" s="139">
        <v>168.5</v>
      </c>
      <c r="G148" s="139">
        <v>167.5</v>
      </c>
    </row>
    <row r="149" spans="1:7" x14ac:dyDescent="0.25">
      <c r="A149" s="141">
        <v>43053.502129629633</v>
      </c>
      <c r="B149" s="139" t="str">
        <f t="shared" si="2"/>
        <v>12:03:04</v>
      </c>
      <c r="C149" s="142">
        <v>0.49791666666666673</v>
      </c>
      <c r="D149" s="139">
        <v>13.93</v>
      </c>
      <c r="E149" s="139">
        <v>17.3</v>
      </c>
      <c r="F149" s="139">
        <v>168.3</v>
      </c>
      <c r="G149" s="139">
        <v>165.7</v>
      </c>
    </row>
    <row r="150" spans="1:7" x14ac:dyDescent="0.25">
      <c r="A150" s="141">
        <v>43053.502824074072</v>
      </c>
      <c r="B150" s="139" t="str">
        <f t="shared" si="2"/>
        <v>12:04:04</v>
      </c>
      <c r="C150" s="142">
        <v>0.49861111111111106</v>
      </c>
      <c r="D150" s="139">
        <v>14.02</v>
      </c>
      <c r="E150" s="139">
        <v>16.8</v>
      </c>
      <c r="F150" s="139">
        <v>164.2</v>
      </c>
      <c r="G150" s="139">
        <v>165</v>
      </c>
    </row>
    <row r="151" spans="1:7" x14ac:dyDescent="0.25">
      <c r="A151" s="141">
        <v>43053.503518518519</v>
      </c>
      <c r="B151" s="139" t="str">
        <f t="shared" si="2"/>
        <v>12:05:04</v>
      </c>
      <c r="C151" s="142">
        <v>0.49930555555555561</v>
      </c>
      <c r="D151" s="139">
        <v>14.02</v>
      </c>
      <c r="E151" s="139">
        <v>16.7</v>
      </c>
      <c r="F151" s="139">
        <v>164.3</v>
      </c>
      <c r="G151" s="139">
        <v>163.80000000000001</v>
      </c>
    </row>
    <row r="152" spans="1:7" x14ac:dyDescent="0.25">
      <c r="A152" s="141">
        <v>43053.504212962966</v>
      </c>
      <c r="B152" s="139" t="str">
        <f t="shared" si="2"/>
        <v>12:06:04</v>
      </c>
      <c r="C152" s="142">
        <v>0.49999999999999994</v>
      </c>
      <c r="D152" s="139">
        <v>13.93</v>
      </c>
      <c r="E152" s="139">
        <v>16.8</v>
      </c>
      <c r="F152" s="139">
        <v>162.1</v>
      </c>
      <c r="G152" s="139">
        <v>161.4</v>
      </c>
    </row>
    <row r="153" spans="1:7" x14ac:dyDescent="0.25">
      <c r="A153" s="141">
        <v>43053.504907407405</v>
      </c>
      <c r="B153" s="139" t="str">
        <f t="shared" si="2"/>
        <v>12:07:04</v>
      </c>
      <c r="C153" s="142">
        <v>0.50069444444444455</v>
      </c>
      <c r="D153" s="139">
        <v>13.86</v>
      </c>
      <c r="E153" s="139">
        <v>16.8</v>
      </c>
      <c r="F153" s="139">
        <v>161.5</v>
      </c>
      <c r="G153" s="139">
        <v>160.30000000000001</v>
      </c>
    </row>
    <row r="154" spans="1:7" x14ac:dyDescent="0.25">
      <c r="A154" s="141">
        <v>43053.505601851852</v>
      </c>
      <c r="B154" s="139" t="str">
        <f t="shared" si="2"/>
        <v>12:08:04</v>
      </c>
      <c r="C154" s="142">
        <v>0.50138888888888888</v>
      </c>
      <c r="D154" s="139">
        <v>13.73</v>
      </c>
      <c r="E154" s="139">
        <v>16.8</v>
      </c>
      <c r="F154" s="139">
        <v>158.19999999999999</v>
      </c>
      <c r="G154" s="139">
        <v>157.69999999999999</v>
      </c>
    </row>
    <row r="155" spans="1:7" x14ac:dyDescent="0.25">
      <c r="A155" s="141">
        <v>43053.506296296298</v>
      </c>
      <c r="B155" s="139" t="str">
        <f t="shared" si="2"/>
        <v>12:09:04</v>
      </c>
      <c r="C155" s="142">
        <v>0.50208333333333344</v>
      </c>
      <c r="D155" s="139">
        <v>13.65</v>
      </c>
      <c r="E155" s="139">
        <v>16.8</v>
      </c>
      <c r="F155" s="139">
        <v>159.30000000000001</v>
      </c>
      <c r="G155" s="139">
        <v>157</v>
      </c>
    </row>
    <row r="156" spans="1:7" x14ac:dyDescent="0.25">
      <c r="A156" s="141">
        <v>43053.506990740738</v>
      </c>
      <c r="B156" s="139" t="str">
        <f t="shared" si="2"/>
        <v>12:10:04</v>
      </c>
      <c r="C156" s="142">
        <v>0.50277777777777777</v>
      </c>
      <c r="D156" s="139">
        <v>13.63</v>
      </c>
      <c r="E156" s="139">
        <v>17</v>
      </c>
      <c r="F156" s="139">
        <v>158.5</v>
      </c>
      <c r="G156" s="139">
        <v>156.9</v>
      </c>
    </row>
    <row r="157" spans="1:7" x14ac:dyDescent="0.25">
      <c r="A157" s="141">
        <v>43053.507685185185</v>
      </c>
      <c r="B157" s="139" t="str">
        <f t="shared" si="2"/>
        <v>12:11:04</v>
      </c>
      <c r="C157" s="142">
        <v>0.50347222222222232</v>
      </c>
      <c r="D157" s="139">
        <v>13.63</v>
      </c>
      <c r="E157" s="139">
        <v>17</v>
      </c>
      <c r="F157" s="139">
        <v>158.69999999999999</v>
      </c>
      <c r="G157" s="139">
        <v>157.4</v>
      </c>
    </row>
    <row r="158" spans="1:7" x14ac:dyDescent="0.25">
      <c r="A158" s="141">
        <v>43053.508379629631</v>
      </c>
      <c r="B158" s="139" t="str">
        <f t="shared" si="2"/>
        <v>12:12:04</v>
      </c>
      <c r="C158" s="142">
        <v>0.50416666666666665</v>
      </c>
      <c r="D158" s="139">
        <v>13.63</v>
      </c>
      <c r="E158" s="139">
        <v>17</v>
      </c>
      <c r="F158" s="139">
        <v>158.9</v>
      </c>
      <c r="G158" s="139">
        <v>158.69999999999999</v>
      </c>
    </row>
    <row r="159" spans="1:7" x14ac:dyDescent="0.25">
      <c r="A159" s="141">
        <v>43053.509074074071</v>
      </c>
      <c r="B159" s="139" t="str">
        <f t="shared" si="2"/>
        <v>12:13:04</v>
      </c>
      <c r="C159" s="142">
        <v>0.5048611111111112</v>
      </c>
      <c r="D159" s="139">
        <v>13.63</v>
      </c>
      <c r="E159" s="139">
        <v>16.899999999999999</v>
      </c>
      <c r="F159" s="139">
        <v>161.69999999999999</v>
      </c>
      <c r="G159" s="139">
        <v>159.69999999999999</v>
      </c>
    </row>
    <row r="160" spans="1:7" x14ac:dyDescent="0.25">
      <c r="A160" s="141">
        <v>43053.509768518517</v>
      </c>
      <c r="B160" s="139" t="str">
        <f t="shared" si="2"/>
        <v>12:14:04</v>
      </c>
      <c r="C160" s="142">
        <v>0.50555555555555554</v>
      </c>
      <c r="D160" s="139">
        <v>13.64</v>
      </c>
      <c r="E160" s="139">
        <v>16.8</v>
      </c>
      <c r="F160" s="139">
        <v>160.9</v>
      </c>
      <c r="G160" s="139">
        <v>160</v>
      </c>
    </row>
    <row r="161" spans="1:7" x14ac:dyDescent="0.25">
      <c r="A161" s="141">
        <v>43053.510462962964</v>
      </c>
      <c r="B161" s="139" t="str">
        <f t="shared" si="2"/>
        <v>12:15:04</v>
      </c>
      <c r="C161" s="142">
        <v>0.50625000000000009</v>
      </c>
      <c r="D161" s="139">
        <v>13.63</v>
      </c>
      <c r="E161" s="139">
        <v>17.100000000000001</v>
      </c>
      <c r="F161" s="139">
        <v>159.1</v>
      </c>
      <c r="G161" s="139">
        <v>158.5</v>
      </c>
    </row>
    <row r="162" spans="1:7" x14ac:dyDescent="0.25">
      <c r="A162" s="141">
        <v>43053.511157407411</v>
      </c>
      <c r="B162" s="139" t="str">
        <f t="shared" si="2"/>
        <v>12:16:04</v>
      </c>
      <c r="C162" s="142">
        <v>0.50694444444444442</v>
      </c>
      <c r="D162" s="139">
        <v>13.63</v>
      </c>
      <c r="E162" s="139">
        <v>17</v>
      </c>
      <c r="F162" s="139">
        <v>163.19999999999999</v>
      </c>
      <c r="G162" s="139">
        <v>161.9</v>
      </c>
    </row>
    <row r="163" spans="1:7" x14ac:dyDescent="0.25">
      <c r="A163" s="141">
        <v>43053.51185185185</v>
      </c>
      <c r="B163" s="139" t="str">
        <f t="shared" si="2"/>
        <v>12:17:04</v>
      </c>
      <c r="C163" s="142">
        <v>0.50763888888888897</v>
      </c>
      <c r="D163" s="139">
        <v>13.63</v>
      </c>
      <c r="E163" s="139">
        <v>16.899999999999999</v>
      </c>
      <c r="F163" s="139">
        <v>163.80000000000001</v>
      </c>
      <c r="G163" s="139">
        <v>162.6</v>
      </c>
    </row>
    <row r="164" spans="1:7" x14ac:dyDescent="0.25">
      <c r="A164" s="141">
        <v>43053.512546296297</v>
      </c>
      <c r="B164" s="139" t="str">
        <f t="shared" si="2"/>
        <v>12:18:04</v>
      </c>
      <c r="C164" s="142">
        <v>0.50833333333333341</v>
      </c>
      <c r="D164" s="139">
        <v>13.63</v>
      </c>
      <c r="E164" s="139">
        <v>16.8</v>
      </c>
      <c r="F164" s="139">
        <v>164.1</v>
      </c>
      <c r="G164" s="139">
        <v>163.1</v>
      </c>
    </row>
    <row r="165" spans="1:7" x14ac:dyDescent="0.25">
      <c r="A165" s="141">
        <v>43053.513240740744</v>
      </c>
      <c r="B165" s="139" t="str">
        <f t="shared" si="2"/>
        <v>12:19:04</v>
      </c>
      <c r="C165" s="142">
        <v>0.50902777777777786</v>
      </c>
      <c r="D165" s="139">
        <v>13.63</v>
      </c>
      <c r="E165" s="139">
        <v>16.899999999999999</v>
      </c>
      <c r="F165" s="139">
        <v>163.4</v>
      </c>
      <c r="G165" s="139">
        <v>163.30000000000001</v>
      </c>
    </row>
    <row r="166" spans="1:7" x14ac:dyDescent="0.25">
      <c r="A166" s="141">
        <v>43053.513935185183</v>
      </c>
      <c r="B166" s="139" t="str">
        <f t="shared" si="2"/>
        <v>12:20:04</v>
      </c>
      <c r="C166" s="142">
        <v>0.5097222222222223</v>
      </c>
      <c r="D166" s="139">
        <v>13.63</v>
      </c>
      <c r="E166" s="139">
        <v>17</v>
      </c>
      <c r="F166" s="139">
        <v>165.7</v>
      </c>
      <c r="G166" s="139">
        <v>163.6</v>
      </c>
    </row>
    <row r="167" spans="1:7" x14ac:dyDescent="0.25">
      <c r="A167" s="141">
        <v>43053.51462962963</v>
      </c>
      <c r="B167" s="139" t="str">
        <f t="shared" si="2"/>
        <v>12:21:04</v>
      </c>
      <c r="C167" s="142">
        <v>0.51041666666666674</v>
      </c>
      <c r="D167" s="139">
        <v>13.63</v>
      </c>
      <c r="E167" s="139">
        <v>16.7</v>
      </c>
      <c r="F167" s="139">
        <v>163.69999999999999</v>
      </c>
      <c r="G167" s="139">
        <v>163.1</v>
      </c>
    </row>
    <row r="168" spans="1:7" x14ac:dyDescent="0.25">
      <c r="A168" s="141">
        <v>43053.515324074076</v>
      </c>
      <c r="B168" s="139" t="str">
        <f t="shared" si="2"/>
        <v>12:22:04</v>
      </c>
      <c r="C168" s="142">
        <v>0.51111111111111118</v>
      </c>
      <c r="D168" s="139">
        <v>13.63</v>
      </c>
      <c r="E168" s="139">
        <v>16.7</v>
      </c>
      <c r="F168" s="139">
        <v>163.6</v>
      </c>
      <c r="G168" s="139">
        <v>163</v>
      </c>
    </row>
    <row r="169" spans="1:7" s="234" customFormat="1" x14ac:dyDescent="0.25">
      <c r="A169" s="233">
        <v>43053.516018518516</v>
      </c>
      <c r="B169" s="234" t="str">
        <f t="shared" si="2"/>
        <v>12:23:04</v>
      </c>
      <c r="C169" s="235">
        <v>0.51180555555555562</v>
      </c>
      <c r="D169" s="234">
        <v>13.63</v>
      </c>
      <c r="E169" s="234">
        <v>16.600000000000001</v>
      </c>
      <c r="F169" s="234">
        <v>163.80000000000001</v>
      </c>
      <c r="G169" s="234">
        <v>162.6</v>
      </c>
    </row>
    <row r="170" spans="1:7" x14ac:dyDescent="0.25">
      <c r="A170" s="141">
        <v>43053.516712962963</v>
      </c>
      <c r="B170" s="139" t="str">
        <f t="shared" si="2"/>
        <v>12:24:04</v>
      </c>
      <c r="C170" s="142">
        <v>0.51250000000000007</v>
      </c>
      <c r="D170" s="139">
        <v>13.63</v>
      </c>
      <c r="E170" s="139">
        <v>16.5</v>
      </c>
      <c r="F170" s="139">
        <v>162.80000000000001</v>
      </c>
      <c r="G170" s="139">
        <v>162.19999999999999</v>
      </c>
    </row>
    <row r="171" spans="1:7" x14ac:dyDescent="0.25">
      <c r="A171" s="141">
        <v>43053.517407407409</v>
      </c>
      <c r="B171" s="139" t="str">
        <f t="shared" si="2"/>
        <v>12:25:04</v>
      </c>
      <c r="C171" s="142">
        <v>0.51319444444444451</v>
      </c>
      <c r="D171" s="139">
        <v>13.63</v>
      </c>
      <c r="E171" s="139">
        <v>16.7</v>
      </c>
      <c r="F171" s="139">
        <v>163.30000000000001</v>
      </c>
      <c r="G171" s="139">
        <v>162.4</v>
      </c>
    </row>
    <row r="172" spans="1:7" x14ac:dyDescent="0.25">
      <c r="A172" s="141">
        <v>43053.518101851849</v>
      </c>
      <c r="B172" s="139" t="str">
        <f t="shared" si="2"/>
        <v>12:26:04</v>
      </c>
      <c r="C172" s="142">
        <v>0.51388888888888895</v>
      </c>
      <c r="D172" s="139">
        <v>13.63</v>
      </c>
      <c r="E172" s="139">
        <v>17</v>
      </c>
      <c r="F172" s="139">
        <v>162.9</v>
      </c>
      <c r="G172" s="139">
        <v>161.5</v>
      </c>
    </row>
    <row r="173" spans="1:7" x14ac:dyDescent="0.25">
      <c r="A173" s="141">
        <v>43053.518796296295</v>
      </c>
      <c r="B173" s="139" t="str">
        <f t="shared" si="2"/>
        <v>12:27:04</v>
      </c>
      <c r="C173" s="142">
        <v>0.51458333333333339</v>
      </c>
      <c r="D173" s="125">
        <v>13.7</v>
      </c>
      <c r="E173" s="139">
        <v>17</v>
      </c>
      <c r="F173" s="139">
        <v>160.69999999999999</v>
      </c>
      <c r="G173" s="139">
        <v>160.80000000000001</v>
      </c>
    </row>
    <row r="174" spans="1:7" x14ac:dyDescent="0.25">
      <c r="A174" s="141">
        <v>43053.519490740742</v>
      </c>
      <c r="B174" s="139" t="str">
        <f t="shared" si="2"/>
        <v>12:28:04</v>
      </c>
      <c r="C174" s="142">
        <v>0.51527777777777783</v>
      </c>
      <c r="D174" s="125">
        <v>13.73</v>
      </c>
      <c r="E174" s="139">
        <v>17.100000000000001</v>
      </c>
      <c r="F174" s="139">
        <v>161.30000000000001</v>
      </c>
      <c r="G174" s="139">
        <v>161.19999999999999</v>
      </c>
    </row>
    <row r="175" spans="1:7" x14ac:dyDescent="0.25">
      <c r="A175" s="141">
        <v>43053.520185185182</v>
      </c>
      <c r="B175" s="139" t="str">
        <f t="shared" si="2"/>
        <v>12:29:04</v>
      </c>
      <c r="C175" s="142">
        <v>0.51597222222222228</v>
      </c>
      <c r="D175" s="139">
        <v>13.73</v>
      </c>
      <c r="E175" s="139">
        <v>17.3</v>
      </c>
      <c r="F175" s="139">
        <v>160.69999999999999</v>
      </c>
      <c r="G175" s="139">
        <v>161</v>
      </c>
    </row>
    <row r="176" spans="1:7" x14ac:dyDescent="0.25">
      <c r="A176" s="141">
        <v>43053.520879629628</v>
      </c>
      <c r="B176" s="139" t="str">
        <f t="shared" si="2"/>
        <v>12:30:04</v>
      </c>
      <c r="C176" s="142">
        <v>0.51666666666666672</v>
      </c>
      <c r="D176" s="139">
        <v>13.73</v>
      </c>
      <c r="E176" s="139">
        <v>17.3</v>
      </c>
      <c r="F176" s="139">
        <v>158.5</v>
      </c>
      <c r="G176" s="139">
        <v>159.30000000000001</v>
      </c>
    </row>
    <row r="177" spans="1:7" x14ac:dyDescent="0.25">
      <c r="A177" s="141">
        <v>43053.521574074075</v>
      </c>
      <c r="B177" s="139" t="str">
        <f t="shared" si="2"/>
        <v>12:31:04</v>
      </c>
      <c r="C177" s="142">
        <v>0.51736111111111116</v>
      </c>
      <c r="D177" s="139">
        <v>13.73</v>
      </c>
      <c r="E177" s="139">
        <v>17.2</v>
      </c>
      <c r="F177" s="139">
        <v>157.9</v>
      </c>
      <c r="G177" s="139">
        <v>158.4</v>
      </c>
    </row>
    <row r="178" spans="1:7" x14ac:dyDescent="0.25">
      <c r="A178" s="141">
        <v>43053.522268518522</v>
      </c>
      <c r="B178" s="139" t="str">
        <f t="shared" si="2"/>
        <v>12:32:04</v>
      </c>
      <c r="C178" s="142">
        <v>0.5180555555555556</v>
      </c>
      <c r="D178" s="139">
        <v>13.73</v>
      </c>
      <c r="E178" s="139">
        <v>17.3</v>
      </c>
      <c r="F178" s="139">
        <v>157.4</v>
      </c>
      <c r="G178" s="139">
        <v>157.30000000000001</v>
      </c>
    </row>
    <row r="179" spans="1:7" x14ac:dyDescent="0.25">
      <c r="A179" s="141">
        <v>43053.522962962961</v>
      </c>
      <c r="B179" s="139" t="str">
        <f t="shared" si="2"/>
        <v>12:33:04</v>
      </c>
      <c r="C179" s="142">
        <v>0.51875000000000004</v>
      </c>
      <c r="D179" s="139">
        <v>13.73</v>
      </c>
      <c r="E179" s="139">
        <v>17.3</v>
      </c>
      <c r="F179" s="139">
        <v>157.69999999999999</v>
      </c>
      <c r="G179" s="139">
        <v>156.5</v>
      </c>
    </row>
    <row r="180" spans="1:7" x14ac:dyDescent="0.25">
      <c r="A180" s="141">
        <v>43053.523657407408</v>
      </c>
      <c r="B180" s="139" t="str">
        <f t="shared" si="2"/>
        <v>12:34:04</v>
      </c>
      <c r="C180" s="142">
        <v>0.51944444444444449</v>
      </c>
      <c r="D180" s="139">
        <v>13.73</v>
      </c>
      <c r="E180" s="139">
        <v>17.3</v>
      </c>
      <c r="F180" s="139">
        <v>155.80000000000001</v>
      </c>
      <c r="G180" s="139">
        <v>155.19999999999999</v>
      </c>
    </row>
    <row r="181" spans="1:7" x14ac:dyDescent="0.25">
      <c r="A181" s="141">
        <v>43053.524351851855</v>
      </c>
      <c r="B181" s="139" t="str">
        <f t="shared" si="2"/>
        <v>12:35:04</v>
      </c>
      <c r="C181" s="142">
        <v>0.52013888888888893</v>
      </c>
      <c r="D181" s="139">
        <v>13.74</v>
      </c>
      <c r="E181" s="139">
        <v>17.3</v>
      </c>
      <c r="F181" s="139">
        <v>156.1</v>
      </c>
      <c r="G181" s="139">
        <v>155.9</v>
      </c>
    </row>
    <row r="182" spans="1:7" x14ac:dyDescent="0.25">
      <c r="A182" s="141">
        <v>43053.525046296294</v>
      </c>
      <c r="B182" s="139" t="str">
        <f t="shared" si="2"/>
        <v>12:36:04</v>
      </c>
      <c r="C182" s="142">
        <v>0.52083333333333337</v>
      </c>
      <c r="D182" s="139">
        <v>13.75</v>
      </c>
      <c r="E182" s="139">
        <v>17.3</v>
      </c>
      <c r="F182" s="139">
        <v>154.69999999999999</v>
      </c>
      <c r="G182" s="139">
        <v>154.1</v>
      </c>
    </row>
    <row r="183" spans="1:7" x14ac:dyDescent="0.25">
      <c r="A183" s="141">
        <v>43053.525740740741</v>
      </c>
      <c r="B183" s="139" t="str">
        <f t="shared" si="2"/>
        <v>12:37:04</v>
      </c>
      <c r="C183" s="142">
        <v>0.52152777777777781</v>
      </c>
      <c r="D183" s="139">
        <v>13.83</v>
      </c>
      <c r="E183" s="139">
        <v>17.3</v>
      </c>
      <c r="F183" s="139">
        <v>153.5</v>
      </c>
      <c r="G183" s="139">
        <v>153.5</v>
      </c>
    </row>
    <row r="184" spans="1:7" x14ac:dyDescent="0.25">
      <c r="A184" s="141">
        <v>43053.526435185187</v>
      </c>
      <c r="B184" s="139" t="str">
        <f t="shared" si="2"/>
        <v>12:38:04</v>
      </c>
      <c r="C184" s="142">
        <v>0.52222222222222225</v>
      </c>
      <c r="D184" s="139">
        <v>13.83</v>
      </c>
      <c r="E184" s="139">
        <v>17.3</v>
      </c>
      <c r="F184" s="139">
        <v>153.4</v>
      </c>
      <c r="G184" s="139">
        <v>152.30000000000001</v>
      </c>
    </row>
    <row r="185" spans="1:7" x14ac:dyDescent="0.25">
      <c r="A185" s="141">
        <v>43053.527129629627</v>
      </c>
      <c r="B185" s="139" t="str">
        <f t="shared" si="2"/>
        <v>12:39:04</v>
      </c>
      <c r="C185" s="142">
        <v>0.5229166666666667</v>
      </c>
      <c r="D185" s="139">
        <v>13.83</v>
      </c>
      <c r="E185" s="139">
        <v>17.3</v>
      </c>
      <c r="F185" s="139">
        <v>151.5</v>
      </c>
      <c r="G185" s="139">
        <v>151.1</v>
      </c>
    </row>
    <row r="186" spans="1:7" x14ac:dyDescent="0.25">
      <c r="A186" s="141">
        <v>43053.527824074074</v>
      </c>
      <c r="B186" s="139" t="str">
        <f t="shared" si="2"/>
        <v>12:40:04</v>
      </c>
      <c r="C186" s="142">
        <v>0.52361111111111114</v>
      </c>
      <c r="D186" s="139">
        <v>13.83</v>
      </c>
      <c r="E186" s="139">
        <v>17.3</v>
      </c>
      <c r="F186" s="139">
        <v>151.4</v>
      </c>
      <c r="G186" s="139">
        <v>150.80000000000001</v>
      </c>
    </row>
    <row r="187" spans="1:7" x14ac:dyDescent="0.25">
      <c r="A187" s="141">
        <v>43053.52851851852</v>
      </c>
      <c r="B187" s="139" t="str">
        <f t="shared" si="2"/>
        <v>12:41:04</v>
      </c>
      <c r="C187" s="142">
        <v>0.52430555555555558</v>
      </c>
      <c r="D187" s="139">
        <v>13.83</v>
      </c>
      <c r="E187" s="139">
        <v>17.399999999999999</v>
      </c>
      <c r="F187" s="139">
        <v>149</v>
      </c>
      <c r="G187" s="139">
        <v>148.69999999999999</v>
      </c>
    </row>
    <row r="188" spans="1:7" x14ac:dyDescent="0.25">
      <c r="A188" s="141">
        <v>43053.52921296296</v>
      </c>
      <c r="B188" s="139" t="str">
        <f t="shared" si="2"/>
        <v>12:42:04</v>
      </c>
      <c r="C188" s="142">
        <v>0.52500000000000002</v>
      </c>
      <c r="D188" s="139">
        <v>13.83</v>
      </c>
      <c r="E188" s="139">
        <v>17.3</v>
      </c>
      <c r="F188" s="139">
        <v>147.4</v>
      </c>
      <c r="G188" s="139">
        <v>147.6</v>
      </c>
    </row>
    <row r="189" spans="1:7" x14ac:dyDescent="0.25">
      <c r="A189" s="141">
        <v>43053.529907407406</v>
      </c>
      <c r="B189" s="139" t="str">
        <f t="shared" si="2"/>
        <v>12:43:04</v>
      </c>
      <c r="C189" s="142">
        <v>0.52569444444444446</v>
      </c>
      <c r="D189" s="139">
        <v>13.89</v>
      </c>
      <c r="E189" s="139">
        <v>17.100000000000001</v>
      </c>
      <c r="F189" s="139">
        <v>146.6</v>
      </c>
      <c r="G189" s="139">
        <v>146.9</v>
      </c>
    </row>
    <row r="190" spans="1:7" x14ac:dyDescent="0.25">
      <c r="A190" s="141">
        <v>43053.530601851853</v>
      </c>
      <c r="B190" s="139" t="str">
        <f t="shared" si="2"/>
        <v>12:44:04</v>
      </c>
      <c r="C190" s="142">
        <v>0.52638888888888891</v>
      </c>
      <c r="D190" s="139">
        <v>13.93</v>
      </c>
      <c r="E190" s="139">
        <v>16.899999999999999</v>
      </c>
      <c r="F190" s="139">
        <v>146.19999999999999</v>
      </c>
      <c r="G190" s="139">
        <v>146.6</v>
      </c>
    </row>
    <row r="191" spans="1:7" x14ac:dyDescent="0.25">
      <c r="A191" s="141">
        <v>43053.5312962963</v>
      </c>
      <c r="B191" s="139" t="str">
        <f t="shared" si="2"/>
        <v>12:45:04</v>
      </c>
      <c r="C191" s="142">
        <v>0.52708333333333335</v>
      </c>
      <c r="D191" s="139">
        <v>13.88</v>
      </c>
      <c r="E191" s="139">
        <v>16.8</v>
      </c>
      <c r="F191" s="139">
        <v>147.69999999999999</v>
      </c>
      <c r="G191" s="139">
        <v>146.19999999999999</v>
      </c>
    </row>
    <row r="192" spans="1:7" x14ac:dyDescent="0.25">
      <c r="A192" s="141">
        <v>43053.531990740739</v>
      </c>
      <c r="B192" s="139" t="str">
        <f t="shared" si="2"/>
        <v>12:46:04</v>
      </c>
      <c r="C192" s="142">
        <v>0.52777777777777779</v>
      </c>
      <c r="D192" s="139">
        <v>13.93</v>
      </c>
      <c r="E192" s="139">
        <v>16.5</v>
      </c>
      <c r="F192" s="139">
        <v>145.6</v>
      </c>
      <c r="G192" s="139">
        <v>143.69999999999999</v>
      </c>
    </row>
    <row r="193" spans="1:7" x14ac:dyDescent="0.25">
      <c r="A193" s="141">
        <v>43053.532685185186</v>
      </c>
      <c r="B193" s="139" t="str">
        <f t="shared" si="2"/>
        <v>12:47:04</v>
      </c>
      <c r="C193" s="142">
        <v>0.52847222222222223</v>
      </c>
      <c r="D193" s="139">
        <v>13.93</v>
      </c>
      <c r="E193" s="139">
        <v>16.399999999999999</v>
      </c>
      <c r="F193" s="139">
        <v>143.69999999999999</v>
      </c>
      <c r="G193" s="139">
        <v>144.4</v>
      </c>
    </row>
    <row r="194" spans="1:7" x14ac:dyDescent="0.25">
      <c r="A194" s="141">
        <v>43053.533379629633</v>
      </c>
      <c r="B194" s="139" t="str">
        <f t="shared" ref="B194:B257" si="3">IF(HOUR(A194)&lt;1,"0"&amp;HOUR(A194),HOUR(A194))&amp;":"&amp;IF(MINUTE(A194)&lt;10,"0"&amp;MINUTE(A194),MINUTE(A194))&amp;":"&amp;IF(SECOND(A194)&lt;10,"0"&amp;SECOND(A194),SECOND(A194))</f>
        <v>12:48:04</v>
      </c>
      <c r="C194" s="142">
        <v>0.52916666666666679</v>
      </c>
      <c r="D194" s="139">
        <v>13.93</v>
      </c>
      <c r="E194" s="139">
        <v>16.100000000000001</v>
      </c>
      <c r="F194" s="139">
        <v>145.30000000000001</v>
      </c>
      <c r="G194" s="139">
        <v>143.69999999999999</v>
      </c>
    </row>
    <row r="195" spans="1:7" x14ac:dyDescent="0.25">
      <c r="A195" s="141">
        <v>43053.534074074072</v>
      </c>
      <c r="B195" s="139" t="str">
        <f t="shared" si="3"/>
        <v>12:49:04</v>
      </c>
      <c r="C195" s="142">
        <v>0.52986111111111112</v>
      </c>
      <c r="D195" s="139">
        <v>13.97</v>
      </c>
      <c r="E195" s="139">
        <v>16</v>
      </c>
      <c r="F195" s="139">
        <v>143.9</v>
      </c>
      <c r="G195" s="139">
        <v>142.30000000000001</v>
      </c>
    </row>
    <row r="196" spans="1:7" x14ac:dyDescent="0.25">
      <c r="A196" s="141">
        <v>43053.534768518519</v>
      </c>
      <c r="B196" s="139" t="str">
        <f t="shared" si="3"/>
        <v>12:50:04</v>
      </c>
      <c r="C196" s="142">
        <v>0.53055555555555567</v>
      </c>
      <c r="D196" s="139">
        <v>13.93</v>
      </c>
      <c r="E196" s="139">
        <v>15.9</v>
      </c>
      <c r="F196" s="139">
        <v>142.19999999999999</v>
      </c>
      <c r="G196" s="139">
        <v>141.80000000000001</v>
      </c>
    </row>
    <row r="197" spans="1:7" x14ac:dyDescent="0.25">
      <c r="A197" s="141">
        <v>43053.535462962966</v>
      </c>
      <c r="B197" s="139" t="str">
        <f t="shared" si="3"/>
        <v>12:51:04</v>
      </c>
      <c r="C197" s="142">
        <v>0.53125</v>
      </c>
      <c r="D197" s="139">
        <v>13.93</v>
      </c>
      <c r="E197" s="139">
        <v>15.7</v>
      </c>
      <c r="F197" s="139">
        <v>141.5</v>
      </c>
      <c r="G197" s="139">
        <v>140.80000000000001</v>
      </c>
    </row>
    <row r="198" spans="1:7" x14ac:dyDescent="0.25">
      <c r="A198" s="141">
        <v>43053.536157407405</v>
      </c>
      <c r="B198" s="139" t="str">
        <f t="shared" si="3"/>
        <v>12:52:04</v>
      </c>
      <c r="C198" s="142">
        <v>0.53194444444444455</v>
      </c>
      <c r="D198" s="139">
        <v>14</v>
      </c>
      <c r="E198" s="139">
        <v>15.6</v>
      </c>
      <c r="F198" s="139">
        <v>141</v>
      </c>
      <c r="G198" s="139">
        <v>140.1</v>
      </c>
    </row>
    <row r="199" spans="1:7" x14ac:dyDescent="0.25">
      <c r="A199" s="141">
        <v>43053.536851851852</v>
      </c>
      <c r="B199" s="139" t="str">
        <f t="shared" si="3"/>
        <v>12:53:04</v>
      </c>
      <c r="C199" s="142">
        <v>0.53263888888888888</v>
      </c>
      <c r="D199" s="139">
        <v>14.02</v>
      </c>
      <c r="E199" s="139">
        <v>15.5</v>
      </c>
      <c r="F199" s="139">
        <v>140.80000000000001</v>
      </c>
      <c r="G199" s="139">
        <v>139.30000000000001</v>
      </c>
    </row>
    <row r="200" spans="1:7" x14ac:dyDescent="0.25">
      <c r="A200" s="141">
        <v>43053.537546296298</v>
      </c>
      <c r="B200" s="139" t="str">
        <f t="shared" si="3"/>
        <v>12:54:04</v>
      </c>
      <c r="C200" s="142">
        <v>0.53333333333333344</v>
      </c>
      <c r="D200" s="139">
        <v>14.03</v>
      </c>
      <c r="E200" s="139">
        <v>15.3</v>
      </c>
      <c r="F200" s="139">
        <v>140.80000000000001</v>
      </c>
      <c r="G200" s="139">
        <v>138.80000000000001</v>
      </c>
    </row>
    <row r="201" spans="1:7" x14ac:dyDescent="0.25">
      <c r="A201" s="141">
        <v>43053.538240740738</v>
      </c>
      <c r="B201" s="139" t="str">
        <f t="shared" si="3"/>
        <v>12:55:04</v>
      </c>
      <c r="C201" s="142">
        <v>0.53402777777777777</v>
      </c>
      <c r="D201" s="139">
        <v>14.03</v>
      </c>
      <c r="E201" s="139">
        <v>15.2</v>
      </c>
      <c r="F201" s="139">
        <v>139.19999999999999</v>
      </c>
      <c r="G201" s="139">
        <v>138.19999999999999</v>
      </c>
    </row>
    <row r="202" spans="1:7" x14ac:dyDescent="0.25">
      <c r="A202" s="141">
        <v>43053.538935185185</v>
      </c>
      <c r="B202" s="139" t="str">
        <f t="shared" si="3"/>
        <v>12:56:04</v>
      </c>
      <c r="C202" s="142">
        <v>0.53472222222222232</v>
      </c>
      <c r="D202" s="139">
        <v>14.02</v>
      </c>
      <c r="E202" s="139">
        <v>15.7</v>
      </c>
      <c r="F202" s="139">
        <v>138.69999999999999</v>
      </c>
      <c r="G202" s="139">
        <v>138.4</v>
      </c>
    </row>
    <row r="203" spans="1:7" x14ac:dyDescent="0.25">
      <c r="A203" s="141">
        <v>43053.539629629631</v>
      </c>
      <c r="B203" s="139" t="str">
        <f t="shared" si="3"/>
        <v>12:57:04</v>
      </c>
      <c r="C203" s="142">
        <v>0.53541666666666665</v>
      </c>
      <c r="D203" s="139">
        <v>14.03</v>
      </c>
      <c r="E203" s="139">
        <v>15.7</v>
      </c>
      <c r="F203" s="139">
        <v>137.30000000000001</v>
      </c>
      <c r="G203" s="139">
        <v>136.80000000000001</v>
      </c>
    </row>
    <row r="204" spans="1:7" x14ac:dyDescent="0.25">
      <c r="A204" s="141">
        <v>43053.540324074071</v>
      </c>
      <c r="B204" s="139" t="str">
        <f t="shared" si="3"/>
        <v>12:58:04</v>
      </c>
      <c r="C204" s="142">
        <v>0.5361111111111112</v>
      </c>
      <c r="D204" s="139">
        <v>14.11</v>
      </c>
      <c r="E204" s="139">
        <v>15.7</v>
      </c>
      <c r="F204" s="139">
        <v>138.30000000000001</v>
      </c>
      <c r="G204" s="139">
        <v>136.1</v>
      </c>
    </row>
    <row r="205" spans="1:7" x14ac:dyDescent="0.25">
      <c r="A205" s="141">
        <v>43053.541018518517</v>
      </c>
      <c r="B205" s="139" t="str">
        <f t="shared" si="3"/>
        <v>12:59:04</v>
      </c>
      <c r="C205" s="142">
        <v>0.53680555555555554</v>
      </c>
      <c r="D205" s="139">
        <v>14.08</v>
      </c>
      <c r="E205" s="139">
        <v>15.6</v>
      </c>
      <c r="F205" s="139">
        <v>137.4</v>
      </c>
      <c r="G205" s="139">
        <v>134.9</v>
      </c>
    </row>
    <row r="206" spans="1:7" x14ac:dyDescent="0.25">
      <c r="A206" s="141">
        <v>43053.541712962964</v>
      </c>
      <c r="B206" s="139" t="str">
        <f t="shared" si="3"/>
        <v>13:00:04</v>
      </c>
      <c r="C206" s="142">
        <v>0.53750000000000009</v>
      </c>
      <c r="D206" s="139">
        <v>14.03</v>
      </c>
      <c r="E206" s="139">
        <v>15.3</v>
      </c>
      <c r="F206" s="139">
        <v>137</v>
      </c>
      <c r="G206" s="139">
        <v>134.1</v>
      </c>
    </row>
    <row r="207" spans="1:7" x14ac:dyDescent="0.25">
      <c r="A207" s="141">
        <v>43053.542407407411</v>
      </c>
      <c r="B207" s="139" t="str">
        <f t="shared" si="3"/>
        <v>13:01:04</v>
      </c>
      <c r="C207" s="142">
        <v>0.53819444444444442</v>
      </c>
      <c r="D207" s="139">
        <v>14.03</v>
      </c>
      <c r="E207" s="139">
        <v>15.1</v>
      </c>
      <c r="F207" s="139">
        <v>134.19999999999999</v>
      </c>
      <c r="G207" s="139">
        <v>134.30000000000001</v>
      </c>
    </row>
    <row r="208" spans="1:7" x14ac:dyDescent="0.25">
      <c r="A208" s="141">
        <v>43053.54310185185</v>
      </c>
      <c r="B208" s="139" t="str">
        <f t="shared" si="3"/>
        <v>13:02:04</v>
      </c>
      <c r="C208" s="142">
        <v>0.53888888888888897</v>
      </c>
      <c r="D208" s="139">
        <v>14.03</v>
      </c>
      <c r="E208" s="139">
        <v>14.9</v>
      </c>
      <c r="F208" s="139">
        <v>134</v>
      </c>
      <c r="G208" s="139">
        <v>132.69999999999999</v>
      </c>
    </row>
    <row r="209" spans="1:7" x14ac:dyDescent="0.25">
      <c r="A209" s="141">
        <v>43053.543796296297</v>
      </c>
      <c r="B209" s="139" t="str">
        <f t="shared" si="3"/>
        <v>13:03:04</v>
      </c>
      <c r="C209" s="142">
        <v>0.53958333333333341</v>
      </c>
      <c r="D209" s="139">
        <v>14.02</v>
      </c>
      <c r="E209" s="139">
        <v>14.8</v>
      </c>
      <c r="F209" s="139">
        <v>133.5</v>
      </c>
      <c r="G209" s="139">
        <v>132.80000000000001</v>
      </c>
    </row>
    <row r="210" spans="1:7" x14ac:dyDescent="0.25">
      <c r="A210" s="141">
        <v>43053.544490740744</v>
      </c>
      <c r="B210" s="139" t="str">
        <f t="shared" si="3"/>
        <v>13:04:04</v>
      </c>
      <c r="C210" s="142">
        <v>0.54027777777777786</v>
      </c>
      <c r="D210" s="139">
        <v>14.02</v>
      </c>
      <c r="E210" s="139">
        <v>14.7</v>
      </c>
      <c r="F210" s="139">
        <v>132.9</v>
      </c>
      <c r="G210" s="139">
        <v>132.69999999999999</v>
      </c>
    </row>
    <row r="211" spans="1:7" x14ac:dyDescent="0.25">
      <c r="A211" s="141">
        <v>43053.545185185183</v>
      </c>
      <c r="B211" s="139" t="str">
        <f t="shared" si="3"/>
        <v>13:05:04</v>
      </c>
      <c r="C211" s="142">
        <v>0.5409722222222223</v>
      </c>
      <c r="D211" s="139">
        <v>14.02</v>
      </c>
      <c r="E211" s="139">
        <v>14.7</v>
      </c>
      <c r="F211" s="139">
        <v>135.1</v>
      </c>
      <c r="G211" s="139">
        <v>132.80000000000001</v>
      </c>
    </row>
    <row r="212" spans="1:7" x14ac:dyDescent="0.25">
      <c r="A212" s="141">
        <v>43053.54587962963</v>
      </c>
      <c r="B212" s="139" t="str">
        <f t="shared" si="3"/>
        <v>13:06:04</v>
      </c>
      <c r="C212" s="142">
        <v>0.54166666666666674</v>
      </c>
      <c r="D212" s="139">
        <v>13.95</v>
      </c>
      <c r="E212" s="139">
        <v>14.6</v>
      </c>
      <c r="F212" s="139">
        <v>135.1</v>
      </c>
      <c r="G212" s="139">
        <v>133.6</v>
      </c>
    </row>
    <row r="213" spans="1:7" x14ac:dyDescent="0.25">
      <c r="A213" s="141">
        <v>43053.546574074076</v>
      </c>
      <c r="B213" s="139" t="str">
        <f t="shared" si="3"/>
        <v>13:07:04</v>
      </c>
      <c r="C213" s="142">
        <v>0.54236111111111118</v>
      </c>
      <c r="D213" s="139">
        <v>14.02</v>
      </c>
      <c r="E213" s="139">
        <v>14.6</v>
      </c>
      <c r="F213" s="139">
        <v>134.19999999999999</v>
      </c>
      <c r="G213" s="139">
        <v>132.69999999999999</v>
      </c>
    </row>
    <row r="214" spans="1:7" x14ac:dyDescent="0.25">
      <c r="A214" s="141">
        <v>43053.547268518516</v>
      </c>
      <c r="B214" s="139" t="str">
        <f t="shared" si="3"/>
        <v>13:08:04</v>
      </c>
      <c r="C214" s="142">
        <v>0.54305555555555562</v>
      </c>
      <c r="D214" s="139">
        <v>14.02</v>
      </c>
      <c r="E214" s="139">
        <v>14.5</v>
      </c>
      <c r="F214" s="139">
        <v>134.69999999999999</v>
      </c>
      <c r="G214" s="139">
        <v>133.4</v>
      </c>
    </row>
    <row r="215" spans="1:7" x14ac:dyDescent="0.25">
      <c r="A215" s="141">
        <v>43053.547962962963</v>
      </c>
      <c r="B215" s="139" t="str">
        <f t="shared" si="3"/>
        <v>13:09:04</v>
      </c>
      <c r="C215" s="142">
        <v>0.54375000000000007</v>
      </c>
      <c r="D215" s="139">
        <v>14.02</v>
      </c>
      <c r="E215" s="139">
        <v>14.4</v>
      </c>
      <c r="F215" s="139">
        <v>135.69999999999999</v>
      </c>
      <c r="G215" s="139">
        <v>133</v>
      </c>
    </row>
    <row r="216" spans="1:7" x14ac:dyDescent="0.25">
      <c r="A216" s="141">
        <v>43053.548657407409</v>
      </c>
      <c r="B216" s="139" t="str">
        <f t="shared" si="3"/>
        <v>13:10:04</v>
      </c>
      <c r="C216" s="142">
        <v>0.54444444444444451</v>
      </c>
      <c r="D216" s="139">
        <v>14.03</v>
      </c>
      <c r="E216" s="139">
        <v>14.4</v>
      </c>
      <c r="F216" s="139">
        <v>134.30000000000001</v>
      </c>
      <c r="G216" s="139">
        <v>133.30000000000001</v>
      </c>
    </row>
    <row r="217" spans="1:7" x14ac:dyDescent="0.25">
      <c r="A217" s="141">
        <v>43053.549351851849</v>
      </c>
      <c r="B217" s="139" t="str">
        <f t="shared" si="3"/>
        <v>13:11:04</v>
      </c>
      <c r="C217" s="142">
        <v>0.54513888888888895</v>
      </c>
      <c r="D217" s="139">
        <v>14.03</v>
      </c>
      <c r="E217" s="139">
        <v>14.4</v>
      </c>
      <c r="F217" s="139">
        <v>134.5</v>
      </c>
      <c r="G217" s="139">
        <v>133.5</v>
      </c>
    </row>
    <row r="218" spans="1:7" x14ac:dyDescent="0.25">
      <c r="A218" s="141">
        <v>43053.550046296295</v>
      </c>
      <c r="B218" s="139" t="str">
        <f t="shared" si="3"/>
        <v>13:12:04</v>
      </c>
      <c r="C218" s="142">
        <v>0.54583333333333339</v>
      </c>
      <c r="D218" s="139">
        <v>14.02</v>
      </c>
      <c r="E218" s="139">
        <v>14.3</v>
      </c>
      <c r="F218" s="139">
        <v>135.4</v>
      </c>
      <c r="G218" s="139">
        <v>133.5</v>
      </c>
    </row>
    <row r="219" spans="1:7" x14ac:dyDescent="0.25">
      <c r="A219" s="141">
        <v>43053.550740740742</v>
      </c>
      <c r="B219" s="139" t="str">
        <f t="shared" si="3"/>
        <v>13:13:04</v>
      </c>
      <c r="C219" s="142">
        <v>0.54652777777777783</v>
      </c>
      <c r="D219" s="139">
        <v>14.03</v>
      </c>
      <c r="E219" s="139">
        <v>14.4</v>
      </c>
      <c r="F219" s="139">
        <v>133.6</v>
      </c>
      <c r="G219" s="139">
        <v>132.4</v>
      </c>
    </row>
    <row r="220" spans="1:7" x14ac:dyDescent="0.25">
      <c r="A220" s="141">
        <v>43053.551435185182</v>
      </c>
      <c r="B220" s="139" t="str">
        <f t="shared" si="3"/>
        <v>13:14:04</v>
      </c>
      <c r="C220" s="142">
        <v>0.54722222222222228</v>
      </c>
      <c r="D220" s="139">
        <v>14.03</v>
      </c>
      <c r="E220" s="139">
        <v>14.4</v>
      </c>
      <c r="F220" s="139">
        <v>132.80000000000001</v>
      </c>
      <c r="G220" s="139">
        <v>131.30000000000001</v>
      </c>
    </row>
    <row r="221" spans="1:7" x14ac:dyDescent="0.25">
      <c r="A221" s="141">
        <v>43053.552129629628</v>
      </c>
      <c r="B221" s="139" t="str">
        <f t="shared" si="3"/>
        <v>13:15:04</v>
      </c>
      <c r="C221" s="142">
        <v>0.54791666666666672</v>
      </c>
      <c r="D221" s="139">
        <v>14.04</v>
      </c>
      <c r="E221" s="139">
        <v>14.2</v>
      </c>
      <c r="F221" s="139">
        <v>134.19999999999999</v>
      </c>
      <c r="G221" s="139">
        <v>131.69999999999999</v>
      </c>
    </row>
    <row r="222" spans="1:7" x14ac:dyDescent="0.25">
      <c r="A222" s="141">
        <v>43053.552824074075</v>
      </c>
      <c r="B222" s="139" t="str">
        <f t="shared" si="3"/>
        <v>13:16:04</v>
      </c>
      <c r="C222" s="142">
        <v>0.54861111111111116</v>
      </c>
      <c r="D222" s="139">
        <v>14.12</v>
      </c>
      <c r="E222" s="139">
        <v>14.1</v>
      </c>
      <c r="F222" s="139">
        <v>132.69999999999999</v>
      </c>
      <c r="G222" s="139">
        <v>130.80000000000001</v>
      </c>
    </row>
    <row r="223" spans="1:7" x14ac:dyDescent="0.25">
      <c r="A223" s="141">
        <v>43053.553518518522</v>
      </c>
      <c r="B223" s="139" t="str">
        <f t="shared" si="3"/>
        <v>13:17:04</v>
      </c>
      <c r="C223" s="142">
        <v>0.5493055555555556</v>
      </c>
      <c r="D223" s="139">
        <v>14.09</v>
      </c>
      <c r="E223" s="139">
        <v>14.1</v>
      </c>
      <c r="F223" s="139">
        <v>132.9</v>
      </c>
      <c r="G223" s="139">
        <v>130.19999999999999</v>
      </c>
    </row>
    <row r="224" spans="1:7" x14ac:dyDescent="0.25">
      <c r="A224" s="141">
        <v>43053.554212962961</v>
      </c>
      <c r="B224" s="139" t="str">
        <f t="shared" si="3"/>
        <v>13:18:04</v>
      </c>
      <c r="C224" s="142">
        <v>0.55000000000000004</v>
      </c>
      <c r="D224" s="139">
        <v>14.27</v>
      </c>
      <c r="E224" s="139">
        <v>13.9</v>
      </c>
      <c r="F224" s="139">
        <v>133</v>
      </c>
      <c r="G224" s="139">
        <v>130.9</v>
      </c>
    </row>
    <row r="225" spans="1:7" x14ac:dyDescent="0.25">
      <c r="A225" s="141">
        <v>43053.554907407408</v>
      </c>
      <c r="B225" s="139" t="str">
        <f t="shared" si="3"/>
        <v>13:19:04</v>
      </c>
      <c r="C225" s="142">
        <v>0.55069444444444449</v>
      </c>
      <c r="D225" s="139">
        <v>14.42</v>
      </c>
      <c r="E225" s="139">
        <v>13.7</v>
      </c>
      <c r="F225" s="139">
        <v>131.69999999999999</v>
      </c>
      <c r="G225" s="139">
        <v>130</v>
      </c>
    </row>
    <row r="226" spans="1:7" x14ac:dyDescent="0.25">
      <c r="A226" s="141">
        <v>43053.555601851855</v>
      </c>
      <c r="B226" s="139" t="str">
        <f t="shared" si="3"/>
        <v>13:20:04</v>
      </c>
      <c r="C226" s="142">
        <v>0.55138888888888893</v>
      </c>
      <c r="D226" s="139">
        <v>14.52</v>
      </c>
      <c r="E226" s="139">
        <v>13.7</v>
      </c>
      <c r="F226" s="139">
        <v>130.80000000000001</v>
      </c>
      <c r="G226" s="139">
        <v>128.6</v>
      </c>
    </row>
    <row r="227" spans="1:7" x14ac:dyDescent="0.25">
      <c r="A227" s="141">
        <v>43053.556296296294</v>
      </c>
      <c r="B227" s="139" t="str">
        <f t="shared" si="3"/>
        <v>13:21:04</v>
      </c>
      <c r="C227" s="142">
        <v>0.55208333333333337</v>
      </c>
      <c r="D227" s="139">
        <v>14.46</v>
      </c>
      <c r="E227" s="139">
        <v>13.5</v>
      </c>
      <c r="F227" s="139">
        <v>129.6</v>
      </c>
      <c r="G227" s="139">
        <v>127.7</v>
      </c>
    </row>
    <row r="228" spans="1:7" x14ac:dyDescent="0.25">
      <c r="A228" s="141">
        <v>43053.556990740741</v>
      </c>
      <c r="B228" s="139" t="str">
        <f t="shared" si="3"/>
        <v>13:22:04</v>
      </c>
      <c r="C228" s="142">
        <v>0.55277777777777781</v>
      </c>
      <c r="D228" s="139">
        <v>14.55</v>
      </c>
      <c r="E228" s="139">
        <v>13.4</v>
      </c>
      <c r="F228" s="139">
        <v>128.9</v>
      </c>
      <c r="G228" s="139">
        <v>126</v>
      </c>
    </row>
    <row r="229" spans="1:7" x14ac:dyDescent="0.25">
      <c r="A229" s="141">
        <v>43053.557685185187</v>
      </c>
      <c r="B229" s="139" t="str">
        <f t="shared" si="3"/>
        <v>13:23:04</v>
      </c>
      <c r="C229" s="142">
        <v>0.55347222222222225</v>
      </c>
      <c r="D229" s="139">
        <v>14.55</v>
      </c>
      <c r="E229" s="139">
        <v>13.3</v>
      </c>
      <c r="F229" s="139">
        <v>125.4</v>
      </c>
      <c r="G229" s="139">
        <v>124.3</v>
      </c>
    </row>
    <row r="230" spans="1:7" x14ac:dyDescent="0.25">
      <c r="A230" s="141">
        <v>43053.558379629627</v>
      </c>
      <c r="B230" s="139" t="str">
        <f t="shared" si="3"/>
        <v>13:24:04</v>
      </c>
      <c r="C230" s="142">
        <v>0.5541666666666667</v>
      </c>
      <c r="D230" s="139">
        <v>14.42</v>
      </c>
      <c r="E230" s="139">
        <v>13.4</v>
      </c>
      <c r="F230" s="139">
        <v>124.7</v>
      </c>
      <c r="G230" s="139">
        <v>122.1</v>
      </c>
    </row>
    <row r="231" spans="1:7" x14ac:dyDescent="0.25">
      <c r="A231" s="141">
        <v>43053.559074074074</v>
      </c>
      <c r="B231" s="139" t="str">
        <f t="shared" si="3"/>
        <v>13:25:04</v>
      </c>
      <c r="C231" s="142">
        <v>0.55486111111111114</v>
      </c>
      <c r="D231" s="139">
        <v>14.39</v>
      </c>
      <c r="E231" s="139">
        <v>13.4</v>
      </c>
      <c r="F231" s="139">
        <v>122.2</v>
      </c>
      <c r="G231" s="139">
        <v>120.5</v>
      </c>
    </row>
    <row r="232" spans="1:7" x14ac:dyDescent="0.25">
      <c r="A232" s="141">
        <v>43053.55976851852</v>
      </c>
      <c r="B232" s="139" t="str">
        <f t="shared" si="3"/>
        <v>13:26:04</v>
      </c>
      <c r="C232" s="142">
        <v>0.55555555555555558</v>
      </c>
      <c r="D232" s="139">
        <v>14.32</v>
      </c>
      <c r="E232" s="139">
        <v>13.6</v>
      </c>
      <c r="F232" s="139">
        <v>120.5</v>
      </c>
      <c r="G232" s="139">
        <v>118.8</v>
      </c>
    </row>
    <row r="233" spans="1:7" x14ac:dyDescent="0.25">
      <c r="A233" s="141">
        <v>43053.56046296296</v>
      </c>
      <c r="B233" s="139" t="str">
        <f t="shared" si="3"/>
        <v>13:27:04</v>
      </c>
      <c r="C233" s="142">
        <v>0.55625000000000002</v>
      </c>
      <c r="D233" s="139">
        <v>14.24</v>
      </c>
      <c r="E233" s="139">
        <v>13.7</v>
      </c>
      <c r="F233" s="139">
        <v>119.2</v>
      </c>
      <c r="G233" s="139">
        <v>117.5</v>
      </c>
    </row>
    <row r="234" spans="1:7" x14ac:dyDescent="0.25">
      <c r="A234" s="141">
        <v>43053.561157407406</v>
      </c>
      <c r="B234" s="139" t="str">
        <f t="shared" si="3"/>
        <v>13:28:04</v>
      </c>
      <c r="C234" s="142">
        <v>0.55694444444444446</v>
      </c>
      <c r="D234" s="139">
        <v>14.33</v>
      </c>
      <c r="E234" s="139">
        <v>13.7</v>
      </c>
      <c r="F234" s="139">
        <v>118.8</v>
      </c>
      <c r="G234" s="139">
        <v>117</v>
      </c>
    </row>
    <row r="235" spans="1:7" x14ac:dyDescent="0.25">
      <c r="A235" s="141">
        <v>43053.561851851853</v>
      </c>
      <c r="B235" s="139" t="str">
        <f t="shared" si="3"/>
        <v>13:29:04</v>
      </c>
      <c r="C235" s="142">
        <v>0.55763888888888891</v>
      </c>
      <c r="D235" s="139">
        <v>14.4</v>
      </c>
      <c r="E235" s="139">
        <v>13.7</v>
      </c>
      <c r="F235" s="139">
        <v>119.6</v>
      </c>
      <c r="G235" s="139">
        <v>117.6</v>
      </c>
    </row>
    <row r="236" spans="1:7" x14ac:dyDescent="0.25">
      <c r="A236" s="141">
        <v>43053.5625462963</v>
      </c>
      <c r="B236" s="139" t="str">
        <f t="shared" si="3"/>
        <v>13:30:04</v>
      </c>
      <c r="C236" s="142">
        <v>0.55833333333333335</v>
      </c>
      <c r="D236" s="139">
        <v>14.33</v>
      </c>
      <c r="E236" s="139">
        <v>13.7</v>
      </c>
      <c r="F236" s="139">
        <v>119.3</v>
      </c>
      <c r="G236" s="139">
        <v>118.5</v>
      </c>
    </row>
    <row r="237" spans="1:7" x14ac:dyDescent="0.25">
      <c r="A237" s="141">
        <v>43053.563240740739</v>
      </c>
      <c r="B237" s="139" t="str">
        <f t="shared" si="3"/>
        <v>13:31:04</v>
      </c>
      <c r="C237" s="142">
        <v>0.55902777777777779</v>
      </c>
      <c r="D237" s="139">
        <v>14.42</v>
      </c>
      <c r="E237" s="139">
        <v>13.8</v>
      </c>
      <c r="F237" s="139">
        <v>119.4</v>
      </c>
      <c r="G237" s="139">
        <v>118.4</v>
      </c>
    </row>
    <row r="238" spans="1:7" x14ac:dyDescent="0.25">
      <c r="A238" s="141">
        <v>43053.563935185186</v>
      </c>
      <c r="B238" s="139" t="str">
        <f t="shared" si="3"/>
        <v>13:32:04</v>
      </c>
      <c r="C238" s="142">
        <v>0.55972222222222223</v>
      </c>
      <c r="D238" s="139">
        <v>14.42</v>
      </c>
      <c r="E238" s="139">
        <v>13.7</v>
      </c>
      <c r="F238" s="139">
        <v>120.3</v>
      </c>
      <c r="G238" s="139">
        <v>118.5</v>
      </c>
    </row>
    <row r="239" spans="1:7" x14ac:dyDescent="0.25">
      <c r="A239" s="141">
        <v>43053.564629629633</v>
      </c>
      <c r="B239" s="139" t="str">
        <f t="shared" si="3"/>
        <v>13:33:04</v>
      </c>
      <c r="C239" s="142">
        <v>0.56041666666666679</v>
      </c>
      <c r="D239" s="139">
        <v>14.35</v>
      </c>
      <c r="E239" s="139">
        <v>13.8</v>
      </c>
      <c r="F239" s="139">
        <v>121.9</v>
      </c>
      <c r="G239" s="139">
        <v>120.3</v>
      </c>
    </row>
    <row r="240" spans="1:7" x14ac:dyDescent="0.25">
      <c r="A240" s="141">
        <v>43053.565324074072</v>
      </c>
      <c r="B240" s="139" t="str">
        <f t="shared" si="3"/>
        <v>13:34:04</v>
      </c>
      <c r="C240" s="142">
        <v>0.56111111111111112</v>
      </c>
      <c r="D240" s="139">
        <v>14.47</v>
      </c>
      <c r="E240" s="139">
        <v>14.1</v>
      </c>
      <c r="F240" s="139">
        <v>119.5</v>
      </c>
      <c r="G240" s="139">
        <v>118.9</v>
      </c>
    </row>
    <row r="241" spans="1:7" x14ac:dyDescent="0.25">
      <c r="A241" s="141">
        <v>43053.566018518519</v>
      </c>
      <c r="B241" s="139" t="str">
        <f t="shared" si="3"/>
        <v>13:35:04</v>
      </c>
      <c r="C241" s="142">
        <v>0.56180555555555567</v>
      </c>
      <c r="D241" s="139">
        <v>14.54</v>
      </c>
      <c r="E241" s="139">
        <v>13.9</v>
      </c>
      <c r="F241" s="139">
        <v>120</v>
      </c>
      <c r="G241" s="139">
        <v>118.6</v>
      </c>
    </row>
    <row r="242" spans="1:7" x14ac:dyDescent="0.25">
      <c r="A242" s="141">
        <v>43053.566712962966</v>
      </c>
      <c r="B242" s="139" t="str">
        <f t="shared" si="3"/>
        <v>13:36:04</v>
      </c>
      <c r="C242" s="142">
        <v>0.5625</v>
      </c>
      <c r="D242" s="139">
        <v>14.62</v>
      </c>
      <c r="E242" s="139">
        <v>13.7</v>
      </c>
      <c r="F242" s="139">
        <v>120.1</v>
      </c>
      <c r="G242" s="139">
        <v>118.6</v>
      </c>
    </row>
    <row r="243" spans="1:7" x14ac:dyDescent="0.25">
      <c r="A243" s="141">
        <v>43053.567407407405</v>
      </c>
      <c r="B243" s="139" t="str">
        <f t="shared" si="3"/>
        <v>13:37:04</v>
      </c>
      <c r="C243" s="142">
        <v>0.56319444444444455</v>
      </c>
      <c r="D243" s="139">
        <v>14.73</v>
      </c>
      <c r="E243" s="139">
        <v>13.6</v>
      </c>
      <c r="F243" s="139">
        <v>118.8</v>
      </c>
      <c r="G243" s="139">
        <v>117.4</v>
      </c>
    </row>
    <row r="244" spans="1:7" x14ac:dyDescent="0.25">
      <c r="A244" s="141">
        <v>43053.568101851852</v>
      </c>
      <c r="B244" s="139" t="str">
        <f t="shared" si="3"/>
        <v>13:38:04</v>
      </c>
      <c r="C244" s="142">
        <v>0.56388888888888888</v>
      </c>
      <c r="D244" s="139">
        <v>14.87</v>
      </c>
      <c r="E244" s="139">
        <v>13.4</v>
      </c>
      <c r="F244" s="139">
        <v>117.5</v>
      </c>
      <c r="G244" s="139">
        <v>117.1</v>
      </c>
    </row>
    <row r="245" spans="1:7" x14ac:dyDescent="0.25">
      <c r="A245" s="141">
        <v>43053.568796296298</v>
      </c>
      <c r="B245" s="139" t="str">
        <f t="shared" si="3"/>
        <v>13:39:04</v>
      </c>
      <c r="C245" s="142">
        <v>0.56458333333333344</v>
      </c>
      <c r="D245" s="139">
        <v>14.85</v>
      </c>
      <c r="E245" s="139">
        <v>13.1</v>
      </c>
      <c r="F245" s="139">
        <v>116.7</v>
      </c>
      <c r="G245" s="139">
        <v>115.5</v>
      </c>
    </row>
    <row r="246" spans="1:7" x14ac:dyDescent="0.25">
      <c r="A246" s="141">
        <v>43053.569490740738</v>
      </c>
      <c r="B246" s="139" t="str">
        <f t="shared" si="3"/>
        <v>13:40:04</v>
      </c>
      <c r="C246" s="142">
        <v>0.56527777777777777</v>
      </c>
      <c r="D246" s="139">
        <v>14.78</v>
      </c>
      <c r="E246" s="139">
        <v>13.2</v>
      </c>
      <c r="F246" s="139">
        <v>115.1</v>
      </c>
      <c r="G246" s="139">
        <v>114.3</v>
      </c>
    </row>
    <row r="247" spans="1:7" x14ac:dyDescent="0.25">
      <c r="A247" s="141">
        <v>43053.570185185185</v>
      </c>
      <c r="B247" s="139" t="str">
        <f t="shared" si="3"/>
        <v>13:41:04</v>
      </c>
      <c r="C247" s="142">
        <v>0.56597222222222232</v>
      </c>
      <c r="D247" s="139">
        <v>14.85</v>
      </c>
      <c r="E247" s="139">
        <v>13.3</v>
      </c>
      <c r="F247" s="139">
        <v>113.6</v>
      </c>
      <c r="G247" s="139">
        <v>112.8</v>
      </c>
    </row>
    <row r="248" spans="1:7" x14ac:dyDescent="0.25">
      <c r="A248" s="141">
        <v>43053.570879629631</v>
      </c>
      <c r="B248" s="139" t="str">
        <f t="shared" si="3"/>
        <v>13:42:04</v>
      </c>
      <c r="C248" s="142">
        <v>0.56666666666666665</v>
      </c>
      <c r="D248" s="139">
        <v>14.91</v>
      </c>
      <c r="E248" s="139">
        <v>13</v>
      </c>
      <c r="F248" s="139">
        <v>113</v>
      </c>
      <c r="G248" s="139">
        <v>110.6</v>
      </c>
    </row>
    <row r="249" spans="1:7" x14ac:dyDescent="0.25">
      <c r="A249" s="141">
        <v>43053.571574074071</v>
      </c>
      <c r="B249" s="139" t="str">
        <f t="shared" si="3"/>
        <v>13:43:04</v>
      </c>
      <c r="C249" s="142">
        <v>0.5673611111111112</v>
      </c>
      <c r="D249" s="139">
        <v>15.05</v>
      </c>
      <c r="E249" s="139">
        <v>12.9</v>
      </c>
      <c r="F249" s="139">
        <v>110.3</v>
      </c>
      <c r="G249" s="139">
        <v>109.9</v>
      </c>
    </row>
    <row r="250" spans="1:7" x14ac:dyDescent="0.25">
      <c r="A250" s="141">
        <v>43053.572268518517</v>
      </c>
      <c r="B250" s="139" t="str">
        <f t="shared" si="3"/>
        <v>13:44:04</v>
      </c>
      <c r="C250" s="142">
        <v>0.56805555555555554</v>
      </c>
      <c r="D250" s="139">
        <v>15.07</v>
      </c>
      <c r="E250" s="139">
        <v>12.9</v>
      </c>
      <c r="F250" s="139">
        <v>108.2</v>
      </c>
      <c r="G250" s="139">
        <v>108.1</v>
      </c>
    </row>
    <row r="251" spans="1:7" x14ac:dyDescent="0.25">
      <c r="A251" s="141">
        <v>43053.572962962964</v>
      </c>
      <c r="B251" s="139" t="str">
        <f t="shared" si="3"/>
        <v>13:45:04</v>
      </c>
      <c r="C251" s="142">
        <v>0.56875000000000009</v>
      </c>
      <c r="D251" s="139">
        <v>15</v>
      </c>
      <c r="E251" s="139">
        <v>13</v>
      </c>
      <c r="F251" s="139">
        <v>107.6</v>
      </c>
      <c r="G251" s="139">
        <v>106</v>
      </c>
    </row>
    <row r="252" spans="1:7" x14ac:dyDescent="0.25">
      <c r="A252" s="141">
        <v>43053.573657407411</v>
      </c>
      <c r="B252" s="139" t="str">
        <f t="shared" si="3"/>
        <v>13:46:04</v>
      </c>
      <c r="C252" s="142">
        <v>0.56944444444444442</v>
      </c>
      <c r="D252" s="139">
        <v>15.01</v>
      </c>
      <c r="E252" s="139">
        <v>13.1</v>
      </c>
      <c r="F252" s="139">
        <v>104.4</v>
      </c>
      <c r="G252" s="139">
        <v>104.7</v>
      </c>
    </row>
    <row r="253" spans="1:7" x14ac:dyDescent="0.25">
      <c r="A253" s="141">
        <v>43053.57435185185</v>
      </c>
      <c r="B253" s="139" t="str">
        <f t="shared" si="3"/>
        <v>13:47:04</v>
      </c>
      <c r="C253" s="142">
        <v>0.57013888888888897</v>
      </c>
      <c r="D253" s="139">
        <v>14.96</v>
      </c>
      <c r="E253" s="139">
        <v>13.4</v>
      </c>
      <c r="F253" s="139">
        <v>103.2</v>
      </c>
      <c r="G253" s="139">
        <v>103.5</v>
      </c>
    </row>
    <row r="254" spans="1:7" x14ac:dyDescent="0.25">
      <c r="A254" s="141">
        <v>43053.575046296297</v>
      </c>
      <c r="B254" s="139" t="str">
        <f t="shared" si="3"/>
        <v>13:48:04</v>
      </c>
      <c r="C254" s="142">
        <v>0.57083333333333341</v>
      </c>
      <c r="D254" s="139">
        <v>14.82</v>
      </c>
      <c r="E254" s="139">
        <v>13.6</v>
      </c>
      <c r="F254" s="139">
        <v>102.2</v>
      </c>
      <c r="G254" s="139">
        <v>102</v>
      </c>
    </row>
    <row r="255" spans="1:7" x14ac:dyDescent="0.25">
      <c r="A255" s="141">
        <v>43053.575740740744</v>
      </c>
      <c r="B255" s="139" t="str">
        <f t="shared" si="3"/>
        <v>13:49:04</v>
      </c>
      <c r="C255" s="142">
        <v>0.57152777777777786</v>
      </c>
      <c r="D255" s="139">
        <v>14.79</v>
      </c>
      <c r="E255" s="139">
        <v>13.7</v>
      </c>
      <c r="F255" s="139">
        <v>101.6</v>
      </c>
      <c r="G255" s="139">
        <v>101.2</v>
      </c>
    </row>
    <row r="256" spans="1:7" x14ac:dyDescent="0.25">
      <c r="A256" s="141">
        <v>43053.576435185183</v>
      </c>
      <c r="B256" s="139" t="str">
        <f t="shared" si="3"/>
        <v>13:50:04</v>
      </c>
      <c r="C256" s="142">
        <v>0.5722222222222223</v>
      </c>
      <c r="D256" s="139">
        <v>14.76</v>
      </c>
      <c r="E256" s="139">
        <v>13.8</v>
      </c>
      <c r="F256" s="139">
        <v>102.3</v>
      </c>
      <c r="G256" s="139">
        <v>101</v>
      </c>
    </row>
    <row r="257" spans="1:7" x14ac:dyDescent="0.25">
      <c r="A257" s="141">
        <v>43053.57712962963</v>
      </c>
      <c r="B257" s="139" t="str">
        <f t="shared" si="3"/>
        <v>13:51:04</v>
      </c>
      <c r="C257" s="142">
        <v>0.57291666666666674</v>
      </c>
      <c r="D257" s="139">
        <v>14.97</v>
      </c>
      <c r="E257" s="139">
        <v>13.7</v>
      </c>
      <c r="F257" s="139">
        <v>101.2</v>
      </c>
      <c r="G257" s="139">
        <v>100.3</v>
      </c>
    </row>
    <row r="258" spans="1:7" x14ac:dyDescent="0.25">
      <c r="A258" s="141">
        <v>43053.577824074076</v>
      </c>
      <c r="B258" s="139" t="str">
        <f t="shared" ref="B258:B321" si="4">IF(HOUR(A258)&lt;1,"0"&amp;HOUR(A258),HOUR(A258))&amp;":"&amp;IF(MINUTE(A258)&lt;10,"0"&amp;MINUTE(A258),MINUTE(A258))&amp;":"&amp;IF(SECOND(A258)&lt;10,"0"&amp;SECOND(A258),SECOND(A258))</f>
        <v>13:52:04</v>
      </c>
      <c r="C258" s="142">
        <v>0.57361111111111118</v>
      </c>
      <c r="D258" s="139">
        <v>15.01</v>
      </c>
      <c r="E258" s="139">
        <v>13.6</v>
      </c>
      <c r="F258" s="139">
        <v>100.8</v>
      </c>
      <c r="G258" s="139">
        <v>100.1</v>
      </c>
    </row>
    <row r="259" spans="1:7" x14ac:dyDescent="0.25">
      <c r="A259" s="141">
        <v>43053.578518518516</v>
      </c>
      <c r="B259" s="139" t="str">
        <f t="shared" si="4"/>
        <v>13:53:04</v>
      </c>
      <c r="C259" s="142">
        <v>0.57430555555555562</v>
      </c>
      <c r="D259" s="139">
        <v>15.01</v>
      </c>
      <c r="E259" s="139">
        <v>13.6</v>
      </c>
      <c r="F259" s="139">
        <v>100.4</v>
      </c>
      <c r="G259" s="139">
        <v>99.9</v>
      </c>
    </row>
    <row r="260" spans="1:7" x14ac:dyDescent="0.25">
      <c r="A260" s="141">
        <v>43053.579212962963</v>
      </c>
      <c r="B260" s="139" t="str">
        <f t="shared" si="4"/>
        <v>13:54:04</v>
      </c>
      <c r="C260" s="142">
        <v>0.57500000000000007</v>
      </c>
      <c r="D260" s="139">
        <v>14.99</v>
      </c>
      <c r="E260" s="139">
        <v>13.7</v>
      </c>
      <c r="F260" s="139">
        <v>100.3</v>
      </c>
      <c r="G260" s="139">
        <v>99.7</v>
      </c>
    </row>
    <row r="261" spans="1:7" x14ac:dyDescent="0.25">
      <c r="A261" s="141">
        <v>43053.579907407409</v>
      </c>
      <c r="B261" s="139" t="str">
        <f t="shared" si="4"/>
        <v>13:55:04</v>
      </c>
      <c r="C261" s="142">
        <v>0.57569444444444451</v>
      </c>
      <c r="D261" s="139">
        <v>14.91</v>
      </c>
      <c r="E261" s="139">
        <v>13.8</v>
      </c>
      <c r="F261" s="139">
        <v>100.1</v>
      </c>
      <c r="G261" s="139">
        <v>99.9</v>
      </c>
    </row>
    <row r="262" spans="1:7" x14ac:dyDescent="0.25">
      <c r="A262" s="141">
        <v>43053.580601851849</v>
      </c>
      <c r="B262" s="139" t="str">
        <f t="shared" si="4"/>
        <v>13:56:04</v>
      </c>
      <c r="C262" s="142">
        <v>0.57638888888888895</v>
      </c>
      <c r="D262" s="139">
        <v>14.83</v>
      </c>
      <c r="E262" s="139">
        <v>13.8</v>
      </c>
      <c r="F262" s="139">
        <v>99.7</v>
      </c>
      <c r="G262" s="139">
        <v>99.3</v>
      </c>
    </row>
    <row r="263" spans="1:7" x14ac:dyDescent="0.25">
      <c r="A263" s="141">
        <v>43053.581296296295</v>
      </c>
      <c r="B263" s="139" t="str">
        <f t="shared" si="4"/>
        <v>13:57:04</v>
      </c>
      <c r="C263" s="142">
        <v>0.57708333333333339</v>
      </c>
      <c r="D263" s="139">
        <v>14.91</v>
      </c>
      <c r="E263" s="139">
        <v>13.7</v>
      </c>
      <c r="F263" s="139">
        <v>100</v>
      </c>
      <c r="G263" s="139">
        <v>98.6</v>
      </c>
    </row>
    <row r="264" spans="1:7" x14ac:dyDescent="0.25">
      <c r="A264" s="141">
        <v>43053.581990740742</v>
      </c>
      <c r="B264" s="139" t="str">
        <f t="shared" si="4"/>
        <v>13:58:04</v>
      </c>
      <c r="C264" s="142">
        <v>0.57777777777777783</v>
      </c>
      <c r="D264" s="139">
        <v>14.94</v>
      </c>
      <c r="E264" s="139">
        <v>13.9</v>
      </c>
      <c r="F264" s="139">
        <v>99.6</v>
      </c>
      <c r="G264" s="139">
        <v>98.3</v>
      </c>
    </row>
    <row r="265" spans="1:7" x14ac:dyDescent="0.25">
      <c r="A265" s="141">
        <v>43053.582685185182</v>
      </c>
      <c r="B265" s="139" t="str">
        <f t="shared" si="4"/>
        <v>13:59:04</v>
      </c>
      <c r="C265" s="142">
        <v>0.57847222222222228</v>
      </c>
      <c r="D265" s="139">
        <v>14.91</v>
      </c>
      <c r="E265" s="139">
        <v>13.9</v>
      </c>
      <c r="F265" s="139">
        <v>99.8</v>
      </c>
      <c r="G265" s="139">
        <v>98.3</v>
      </c>
    </row>
    <row r="266" spans="1:7" x14ac:dyDescent="0.25">
      <c r="A266" s="141">
        <v>43053.583379629628</v>
      </c>
      <c r="B266" s="139" t="str">
        <f t="shared" si="4"/>
        <v>14:00:04</v>
      </c>
      <c r="C266" s="142">
        <v>0.57916666666666672</v>
      </c>
      <c r="D266" s="139">
        <v>14.63</v>
      </c>
      <c r="E266" s="139">
        <v>14.3</v>
      </c>
      <c r="F266" s="139">
        <v>99</v>
      </c>
      <c r="G266" s="139">
        <v>98.4</v>
      </c>
    </row>
    <row r="267" spans="1:7" x14ac:dyDescent="0.25">
      <c r="A267" s="141">
        <v>43053.584074074075</v>
      </c>
      <c r="B267" s="139" t="str">
        <f t="shared" si="4"/>
        <v>14:01:04</v>
      </c>
      <c r="C267" s="142">
        <v>0.57986111111111116</v>
      </c>
      <c r="D267" s="139">
        <v>14.52</v>
      </c>
      <c r="E267" s="139">
        <v>14.5</v>
      </c>
      <c r="F267" s="139">
        <v>98.6</v>
      </c>
      <c r="G267" s="139">
        <v>99.2</v>
      </c>
    </row>
    <row r="268" spans="1:7" x14ac:dyDescent="0.25">
      <c r="A268" s="141">
        <v>43053.584768518522</v>
      </c>
      <c r="B268" s="139" t="str">
        <f t="shared" si="4"/>
        <v>14:02:04</v>
      </c>
      <c r="C268" s="142">
        <v>0.5805555555555556</v>
      </c>
      <c r="D268" s="139">
        <v>14.45</v>
      </c>
      <c r="E268" s="139">
        <v>14.7</v>
      </c>
      <c r="F268" s="139">
        <v>100.2</v>
      </c>
      <c r="G268" s="139">
        <v>99.1</v>
      </c>
    </row>
    <row r="269" spans="1:7" x14ac:dyDescent="0.25">
      <c r="A269" s="141">
        <v>43053.585462962961</v>
      </c>
      <c r="B269" s="139" t="str">
        <f t="shared" si="4"/>
        <v>14:03:04</v>
      </c>
      <c r="C269" s="142">
        <v>0.58125000000000004</v>
      </c>
      <c r="D269" s="139">
        <v>14.42</v>
      </c>
      <c r="E269" s="139">
        <v>15</v>
      </c>
      <c r="F269" s="139">
        <v>100.1</v>
      </c>
      <c r="G269" s="139">
        <v>99.8</v>
      </c>
    </row>
    <row r="270" spans="1:7" x14ac:dyDescent="0.25">
      <c r="A270" s="141">
        <v>43053.586157407408</v>
      </c>
      <c r="B270" s="139" t="str">
        <f t="shared" si="4"/>
        <v>14:04:04</v>
      </c>
      <c r="C270" s="142">
        <v>0.58194444444444449</v>
      </c>
      <c r="D270" s="139">
        <v>14.42</v>
      </c>
      <c r="E270" s="139">
        <v>15.3</v>
      </c>
      <c r="F270" s="139">
        <v>101.1</v>
      </c>
      <c r="G270" s="139">
        <v>101.1</v>
      </c>
    </row>
    <row r="271" spans="1:7" x14ac:dyDescent="0.25">
      <c r="A271" s="141">
        <v>43053.586851851855</v>
      </c>
      <c r="B271" s="139" t="str">
        <f t="shared" si="4"/>
        <v>14:05:04</v>
      </c>
      <c r="C271" s="142">
        <v>0.58263888888888893</v>
      </c>
      <c r="D271" s="139">
        <v>14.42</v>
      </c>
      <c r="E271" s="139">
        <v>15.5</v>
      </c>
      <c r="F271" s="139">
        <v>103.1</v>
      </c>
      <c r="G271" s="139">
        <v>101.6</v>
      </c>
    </row>
    <row r="272" spans="1:7" x14ac:dyDescent="0.25">
      <c r="A272" s="141">
        <v>43053.587546296294</v>
      </c>
      <c r="B272" s="139" t="str">
        <f t="shared" si="4"/>
        <v>14:06:04</v>
      </c>
      <c r="C272" s="142">
        <v>0.58333333333333337</v>
      </c>
      <c r="D272" s="139">
        <v>14.42</v>
      </c>
      <c r="E272" s="139">
        <v>15.6</v>
      </c>
      <c r="F272" s="139">
        <v>103.6</v>
      </c>
      <c r="G272" s="139">
        <v>103.6</v>
      </c>
    </row>
    <row r="273" spans="1:7" x14ac:dyDescent="0.25">
      <c r="A273" s="141">
        <v>43053.588240740741</v>
      </c>
      <c r="B273" s="139" t="str">
        <f t="shared" si="4"/>
        <v>14:07:04</v>
      </c>
      <c r="C273" s="142">
        <v>0.58402777777777781</v>
      </c>
      <c r="D273" s="139">
        <v>14.42</v>
      </c>
      <c r="E273" s="139">
        <v>15.7</v>
      </c>
      <c r="F273" s="139">
        <v>107.5</v>
      </c>
      <c r="G273" s="139">
        <v>106.1</v>
      </c>
    </row>
    <row r="274" spans="1:7" x14ac:dyDescent="0.25">
      <c r="A274" s="141">
        <v>43053.588935185187</v>
      </c>
      <c r="B274" s="139" t="str">
        <f t="shared" si="4"/>
        <v>14:08:04</v>
      </c>
      <c r="C274" s="142">
        <v>0.58472222222222225</v>
      </c>
      <c r="D274" s="139">
        <v>14.51</v>
      </c>
      <c r="E274" s="139">
        <v>15.8</v>
      </c>
      <c r="F274" s="139">
        <v>107</v>
      </c>
      <c r="G274" s="139">
        <v>107.2</v>
      </c>
    </row>
    <row r="275" spans="1:7" x14ac:dyDescent="0.25">
      <c r="A275" s="141">
        <v>43053.589629629627</v>
      </c>
      <c r="B275" s="139" t="str">
        <f t="shared" si="4"/>
        <v>14:09:04</v>
      </c>
      <c r="C275" s="142">
        <v>0.5854166666666667</v>
      </c>
      <c r="D275" s="139">
        <v>14.56</v>
      </c>
      <c r="E275" s="139">
        <v>15.7</v>
      </c>
      <c r="F275" s="139">
        <v>110.1</v>
      </c>
      <c r="G275" s="139">
        <v>109.7</v>
      </c>
    </row>
    <row r="276" spans="1:7" x14ac:dyDescent="0.25">
      <c r="A276" s="141">
        <v>43053.590324074074</v>
      </c>
      <c r="B276" s="139" t="str">
        <f t="shared" si="4"/>
        <v>14:10:04</v>
      </c>
      <c r="C276" s="142">
        <v>0.58611111111111114</v>
      </c>
      <c r="D276" s="139">
        <v>14.52</v>
      </c>
      <c r="E276" s="139">
        <v>16</v>
      </c>
      <c r="F276" s="139">
        <v>112.3</v>
      </c>
      <c r="G276" s="139">
        <v>111.4</v>
      </c>
    </row>
    <row r="277" spans="1:7" x14ac:dyDescent="0.25">
      <c r="A277" s="141">
        <v>43053.59101851852</v>
      </c>
      <c r="B277" s="139" t="str">
        <f t="shared" si="4"/>
        <v>14:11:04</v>
      </c>
      <c r="C277" s="142">
        <v>0.58680555555555558</v>
      </c>
      <c r="D277" s="139">
        <v>14.48</v>
      </c>
      <c r="E277" s="139">
        <v>16.100000000000001</v>
      </c>
      <c r="F277" s="139">
        <v>114.1</v>
      </c>
      <c r="G277" s="139">
        <v>113.3</v>
      </c>
    </row>
    <row r="278" spans="1:7" x14ac:dyDescent="0.25">
      <c r="A278" s="141">
        <v>43053.59171296296</v>
      </c>
      <c r="B278" s="139" t="str">
        <f t="shared" si="4"/>
        <v>14:12:04</v>
      </c>
      <c r="C278" s="142">
        <v>0.58750000000000002</v>
      </c>
      <c r="D278" s="139">
        <v>14.42</v>
      </c>
      <c r="E278" s="139">
        <v>16.100000000000001</v>
      </c>
      <c r="F278" s="139">
        <v>114.5</v>
      </c>
      <c r="G278" s="139">
        <v>114.4</v>
      </c>
    </row>
    <row r="279" spans="1:7" x14ac:dyDescent="0.25">
      <c r="A279" s="141">
        <v>43053.592407407406</v>
      </c>
      <c r="B279" s="139" t="str">
        <f t="shared" si="4"/>
        <v>14:13:04</v>
      </c>
      <c r="C279" s="142">
        <v>0.58819444444444446</v>
      </c>
      <c r="D279" s="139">
        <v>14.47</v>
      </c>
      <c r="E279" s="139">
        <v>16.3</v>
      </c>
      <c r="F279" s="139">
        <v>117.3</v>
      </c>
      <c r="G279" s="139">
        <v>116.3</v>
      </c>
    </row>
    <row r="280" spans="1:7" x14ac:dyDescent="0.25">
      <c r="A280" s="141">
        <v>43053.593101851853</v>
      </c>
      <c r="B280" s="139" t="str">
        <f t="shared" si="4"/>
        <v>14:14:04</v>
      </c>
      <c r="C280" s="142">
        <v>0.58888888888888891</v>
      </c>
      <c r="D280" s="139">
        <v>14.52</v>
      </c>
      <c r="E280" s="139">
        <v>16.399999999999999</v>
      </c>
      <c r="F280" s="139">
        <v>116.8</v>
      </c>
      <c r="G280" s="139">
        <v>116.6</v>
      </c>
    </row>
    <row r="281" spans="1:7" x14ac:dyDescent="0.25">
      <c r="A281" s="141">
        <v>43053.5937962963</v>
      </c>
      <c r="B281" s="139" t="str">
        <f t="shared" si="4"/>
        <v>14:15:04</v>
      </c>
      <c r="C281" s="142">
        <v>0.58958333333333335</v>
      </c>
      <c r="D281" s="139">
        <v>14.45</v>
      </c>
      <c r="E281" s="139">
        <v>16.600000000000001</v>
      </c>
      <c r="F281" s="139">
        <v>116.1</v>
      </c>
      <c r="G281" s="139">
        <v>116.5</v>
      </c>
    </row>
    <row r="282" spans="1:7" x14ac:dyDescent="0.25">
      <c r="A282" s="141">
        <v>43053.594490740739</v>
      </c>
      <c r="B282" s="139" t="str">
        <f t="shared" si="4"/>
        <v>14:16:04</v>
      </c>
      <c r="C282" s="142">
        <v>0.59027777777777779</v>
      </c>
      <c r="D282" s="139">
        <v>14.45</v>
      </c>
      <c r="E282" s="139">
        <v>17.2</v>
      </c>
      <c r="F282" s="139">
        <v>118.5</v>
      </c>
      <c r="G282" s="139">
        <v>117.6</v>
      </c>
    </row>
    <row r="283" spans="1:7" x14ac:dyDescent="0.25">
      <c r="A283" s="141">
        <v>43053.595185185186</v>
      </c>
      <c r="B283" s="139" t="str">
        <f t="shared" si="4"/>
        <v>14:17:04</v>
      </c>
      <c r="C283" s="142">
        <v>0.59097222222222223</v>
      </c>
      <c r="D283" s="139">
        <v>14.52</v>
      </c>
      <c r="E283" s="139">
        <v>17.899999999999999</v>
      </c>
      <c r="F283" s="139">
        <v>118.6</v>
      </c>
      <c r="G283" s="139">
        <v>117.8</v>
      </c>
    </row>
    <row r="284" spans="1:7" x14ac:dyDescent="0.25">
      <c r="A284" s="141">
        <v>43053.595879629633</v>
      </c>
      <c r="B284" s="139" t="str">
        <f t="shared" si="4"/>
        <v>14:18:04</v>
      </c>
      <c r="C284" s="142">
        <v>0.59166666666666679</v>
      </c>
      <c r="D284" s="139">
        <v>14.49</v>
      </c>
      <c r="E284" s="139">
        <v>18.600000000000001</v>
      </c>
      <c r="F284" s="139">
        <v>118.1</v>
      </c>
      <c r="G284" s="139">
        <v>118.5</v>
      </c>
    </row>
    <row r="285" spans="1:7" x14ac:dyDescent="0.25">
      <c r="A285" s="141">
        <v>43053.596574074072</v>
      </c>
      <c r="B285" s="139" t="str">
        <f t="shared" si="4"/>
        <v>14:19:04</v>
      </c>
      <c r="C285" s="142">
        <v>0.59236111111111112</v>
      </c>
      <c r="D285" s="139">
        <v>14.48</v>
      </c>
      <c r="E285" s="139">
        <v>19</v>
      </c>
      <c r="F285" s="139">
        <v>120.9</v>
      </c>
      <c r="G285" s="139">
        <v>119.8</v>
      </c>
    </row>
    <row r="286" spans="1:7" x14ac:dyDescent="0.25">
      <c r="A286" s="141">
        <v>43053.597268518519</v>
      </c>
      <c r="B286" s="139" t="str">
        <f t="shared" si="4"/>
        <v>14:20:04</v>
      </c>
      <c r="C286" s="142">
        <v>0.59305555555555567</v>
      </c>
      <c r="D286" s="139">
        <v>14.51</v>
      </c>
      <c r="E286" s="139">
        <v>20</v>
      </c>
      <c r="F286" s="139">
        <v>120.1</v>
      </c>
      <c r="G286" s="139">
        <v>119.9</v>
      </c>
    </row>
    <row r="287" spans="1:7" x14ac:dyDescent="0.25">
      <c r="A287" s="141">
        <v>43053.597962962966</v>
      </c>
      <c r="B287" s="139" t="str">
        <f t="shared" si="4"/>
        <v>14:21:04</v>
      </c>
      <c r="C287" s="142">
        <v>0.59375</v>
      </c>
      <c r="D287" s="139">
        <v>14.57</v>
      </c>
      <c r="E287" s="139">
        <v>19.2</v>
      </c>
      <c r="F287" s="139">
        <v>120.6</v>
      </c>
      <c r="G287" s="139">
        <v>120.4</v>
      </c>
    </row>
    <row r="288" spans="1:7" x14ac:dyDescent="0.25">
      <c r="A288" s="141">
        <v>43053.598657407405</v>
      </c>
      <c r="B288" s="139" t="str">
        <f t="shared" si="4"/>
        <v>14:22:04</v>
      </c>
      <c r="C288" s="142">
        <v>0.59444444444444455</v>
      </c>
      <c r="D288" s="139">
        <v>14.61</v>
      </c>
      <c r="E288" s="139">
        <v>18.3</v>
      </c>
      <c r="F288" s="139">
        <v>121.4</v>
      </c>
      <c r="G288" s="139">
        <v>121.2</v>
      </c>
    </row>
    <row r="289" spans="1:7" x14ac:dyDescent="0.25">
      <c r="A289" s="141">
        <v>43053.599351851852</v>
      </c>
      <c r="B289" s="139" t="str">
        <f t="shared" si="4"/>
        <v>14:23:04</v>
      </c>
      <c r="C289" s="142">
        <v>0.59513888888888888</v>
      </c>
      <c r="D289" s="139">
        <v>14.61</v>
      </c>
      <c r="E289" s="139">
        <v>17.8</v>
      </c>
      <c r="F289" s="139">
        <v>120.6</v>
      </c>
      <c r="G289" s="139">
        <v>120.2</v>
      </c>
    </row>
    <row r="290" spans="1:7" x14ac:dyDescent="0.25">
      <c r="A290" s="141">
        <v>43053.600046296298</v>
      </c>
      <c r="B290" s="139" t="str">
        <f t="shared" si="4"/>
        <v>14:24:04</v>
      </c>
      <c r="C290" s="142">
        <v>0.59583333333333344</v>
      </c>
      <c r="D290" s="139">
        <v>14.61</v>
      </c>
      <c r="E290" s="139">
        <v>17.3</v>
      </c>
      <c r="F290" s="139">
        <v>122.7</v>
      </c>
      <c r="G290" s="139">
        <v>121.9</v>
      </c>
    </row>
    <row r="291" spans="1:7" x14ac:dyDescent="0.25">
      <c r="A291" s="141">
        <v>43053.600740740738</v>
      </c>
      <c r="B291" s="139" t="str">
        <f t="shared" si="4"/>
        <v>14:25:04</v>
      </c>
      <c r="C291" s="142">
        <v>0.59652777777777777</v>
      </c>
      <c r="D291" s="139">
        <v>14.61</v>
      </c>
      <c r="E291" s="139">
        <v>17.2</v>
      </c>
      <c r="F291" s="139">
        <v>122</v>
      </c>
      <c r="G291" s="139">
        <v>120.7</v>
      </c>
    </row>
    <row r="292" spans="1:7" x14ac:dyDescent="0.25">
      <c r="A292" s="141">
        <v>43053.601435185185</v>
      </c>
      <c r="B292" s="139" t="str">
        <f t="shared" si="4"/>
        <v>14:26:04</v>
      </c>
      <c r="C292" s="142">
        <v>0.59722222222222232</v>
      </c>
      <c r="D292" s="139">
        <v>14.61</v>
      </c>
      <c r="E292" s="139">
        <v>17.100000000000001</v>
      </c>
      <c r="F292" s="139">
        <v>122</v>
      </c>
      <c r="G292" s="139">
        <v>121.1</v>
      </c>
    </row>
    <row r="293" spans="1:7" x14ac:dyDescent="0.25">
      <c r="A293" s="141">
        <v>43053.602129629631</v>
      </c>
      <c r="B293" s="139" t="str">
        <f t="shared" si="4"/>
        <v>14:27:04</v>
      </c>
      <c r="C293" s="142">
        <v>0.59791666666666665</v>
      </c>
      <c r="D293" s="139">
        <v>14.62</v>
      </c>
      <c r="E293" s="139">
        <v>16.8</v>
      </c>
      <c r="F293" s="139">
        <v>121.2</v>
      </c>
      <c r="G293" s="139">
        <v>119.9</v>
      </c>
    </row>
    <row r="294" spans="1:7" s="140" customFormat="1" x14ac:dyDescent="0.25">
      <c r="A294" s="143">
        <v>43053.602824074071</v>
      </c>
      <c r="B294" s="140" t="str">
        <f t="shared" si="4"/>
        <v>14:28:04</v>
      </c>
      <c r="C294" s="144">
        <v>0.5986111111111112</v>
      </c>
      <c r="D294" s="140">
        <v>14.62</v>
      </c>
      <c r="E294" s="140">
        <v>16.7</v>
      </c>
      <c r="F294" s="140">
        <v>120.9</v>
      </c>
      <c r="G294" s="140">
        <v>119.3</v>
      </c>
    </row>
    <row r="295" spans="1:7" x14ac:dyDescent="0.25">
      <c r="A295" s="141">
        <v>43053.603518518517</v>
      </c>
      <c r="B295" s="139" t="str">
        <f t="shared" si="4"/>
        <v>14:29:04</v>
      </c>
      <c r="C295" s="142">
        <v>0.59930555555555554</v>
      </c>
      <c r="D295" s="139">
        <v>14.61</v>
      </c>
      <c r="E295" s="139">
        <v>16.7</v>
      </c>
      <c r="F295" s="139">
        <v>119.1</v>
      </c>
      <c r="G295" s="139">
        <v>118.1</v>
      </c>
    </row>
    <row r="296" spans="1:7" x14ac:dyDescent="0.25">
      <c r="A296" s="141">
        <v>43053.604212962964</v>
      </c>
      <c r="B296" s="139" t="str">
        <f t="shared" si="4"/>
        <v>14:30:04</v>
      </c>
      <c r="C296" s="142">
        <v>0.60000000000000009</v>
      </c>
      <c r="D296" s="139">
        <v>14.55</v>
      </c>
      <c r="E296" s="139">
        <v>16.600000000000001</v>
      </c>
      <c r="F296" s="139">
        <v>120.3</v>
      </c>
      <c r="G296" s="139">
        <v>117.6</v>
      </c>
    </row>
    <row r="297" spans="1:7" x14ac:dyDescent="0.25">
      <c r="A297" s="141">
        <v>43053.604907407411</v>
      </c>
      <c r="B297" s="139" t="str">
        <f t="shared" si="4"/>
        <v>14:31:04</v>
      </c>
      <c r="C297" s="142">
        <v>0.60069444444444442</v>
      </c>
      <c r="D297" s="139">
        <v>14.52</v>
      </c>
      <c r="E297" s="139">
        <v>16.600000000000001</v>
      </c>
      <c r="F297" s="139">
        <v>118.6</v>
      </c>
      <c r="G297" s="139">
        <v>117.5</v>
      </c>
    </row>
    <row r="298" spans="1:7" x14ac:dyDescent="0.25">
      <c r="A298" s="141">
        <v>43053.60560185185</v>
      </c>
      <c r="B298" s="139" t="str">
        <f t="shared" si="4"/>
        <v>14:32:04</v>
      </c>
      <c r="C298" s="142">
        <v>0.60138888888888897</v>
      </c>
      <c r="D298" s="139">
        <v>14.52</v>
      </c>
      <c r="E298" s="139">
        <v>16.600000000000001</v>
      </c>
      <c r="F298" s="139">
        <v>117.9</v>
      </c>
      <c r="G298" s="139">
        <v>117.5</v>
      </c>
    </row>
    <row r="299" spans="1:7" x14ac:dyDescent="0.25">
      <c r="A299" s="141">
        <v>43053.606296296297</v>
      </c>
      <c r="B299" s="139" t="str">
        <f t="shared" si="4"/>
        <v>14:33:04</v>
      </c>
      <c r="C299" s="142">
        <v>0.60208333333333341</v>
      </c>
      <c r="D299" s="139">
        <v>14.61</v>
      </c>
      <c r="E299" s="139">
        <v>16.600000000000001</v>
      </c>
      <c r="F299" s="139">
        <v>118.3</v>
      </c>
      <c r="G299" s="139">
        <v>117.8</v>
      </c>
    </row>
    <row r="300" spans="1:7" x14ac:dyDescent="0.25">
      <c r="A300" s="141">
        <v>43053.606990740744</v>
      </c>
      <c r="B300" s="139" t="str">
        <f t="shared" si="4"/>
        <v>14:34:04</v>
      </c>
      <c r="C300" s="142">
        <v>0.60277777777777786</v>
      </c>
      <c r="D300" s="139">
        <v>14.68</v>
      </c>
      <c r="E300" s="139">
        <v>16.399999999999999</v>
      </c>
      <c r="F300" s="139">
        <v>118.2</v>
      </c>
      <c r="G300" s="139">
        <v>117.5</v>
      </c>
    </row>
    <row r="301" spans="1:7" x14ac:dyDescent="0.25">
      <c r="A301" s="141">
        <v>43053.607685185183</v>
      </c>
      <c r="B301" s="139" t="str">
        <f t="shared" si="4"/>
        <v>14:35:04</v>
      </c>
      <c r="C301" s="142">
        <v>0.6034722222222223</v>
      </c>
      <c r="D301" s="139">
        <v>14.71</v>
      </c>
      <c r="E301" s="139">
        <v>16</v>
      </c>
      <c r="F301" s="139">
        <v>117.8</v>
      </c>
      <c r="G301" s="139">
        <v>117.3</v>
      </c>
    </row>
    <row r="302" spans="1:7" x14ac:dyDescent="0.25">
      <c r="A302" s="141">
        <v>43053.60837962963</v>
      </c>
      <c r="B302" s="139" t="str">
        <f t="shared" si="4"/>
        <v>14:36:04</v>
      </c>
      <c r="C302" s="142">
        <v>0.60416666666666674</v>
      </c>
      <c r="D302" s="139">
        <v>14.71</v>
      </c>
      <c r="E302" s="139">
        <v>15.7</v>
      </c>
      <c r="F302" s="139">
        <v>119</v>
      </c>
      <c r="G302" s="139">
        <v>117.6</v>
      </c>
    </row>
    <row r="303" spans="1:7" x14ac:dyDescent="0.25">
      <c r="A303" s="141">
        <v>43053.609074074076</v>
      </c>
      <c r="B303" s="139" t="str">
        <f t="shared" si="4"/>
        <v>14:37:04</v>
      </c>
      <c r="C303" s="142">
        <v>0.60486111111111118</v>
      </c>
      <c r="D303" s="139">
        <v>14.71</v>
      </c>
      <c r="E303" s="139">
        <v>15.7</v>
      </c>
      <c r="F303" s="139">
        <v>117.7</v>
      </c>
      <c r="G303" s="139">
        <v>117</v>
      </c>
    </row>
    <row r="304" spans="1:7" x14ac:dyDescent="0.25">
      <c r="A304" s="141">
        <v>43053.609768518516</v>
      </c>
      <c r="B304" s="139" t="str">
        <f t="shared" si="4"/>
        <v>14:38:04</v>
      </c>
      <c r="C304" s="142">
        <v>0.60555555555555562</v>
      </c>
      <c r="D304" s="139">
        <v>14.71</v>
      </c>
      <c r="E304" s="139">
        <v>15.8</v>
      </c>
      <c r="F304" s="139">
        <v>117.8</v>
      </c>
      <c r="G304" s="139">
        <v>117</v>
      </c>
    </row>
    <row r="305" spans="1:7" x14ac:dyDescent="0.25">
      <c r="A305" s="141">
        <v>43053.610462962963</v>
      </c>
      <c r="B305" s="139" t="str">
        <f t="shared" si="4"/>
        <v>14:39:04</v>
      </c>
      <c r="C305" s="142">
        <v>0.60625000000000007</v>
      </c>
      <c r="D305" s="139">
        <v>14.7</v>
      </c>
      <c r="E305" s="139">
        <v>15.8</v>
      </c>
      <c r="F305" s="139">
        <v>117.4</v>
      </c>
      <c r="G305" s="139">
        <v>116.9</v>
      </c>
    </row>
    <row r="306" spans="1:7" x14ac:dyDescent="0.25">
      <c r="A306" s="141">
        <v>43053.611157407409</v>
      </c>
      <c r="B306" s="139" t="str">
        <f t="shared" si="4"/>
        <v>14:40:04</v>
      </c>
      <c r="C306" s="142">
        <v>0.60694444444444451</v>
      </c>
      <c r="D306" s="139">
        <v>14.55</v>
      </c>
      <c r="E306" s="139">
        <v>15.8</v>
      </c>
      <c r="F306" s="139">
        <v>116.6</v>
      </c>
      <c r="G306" s="139">
        <v>116.4</v>
      </c>
    </row>
    <row r="307" spans="1:7" x14ac:dyDescent="0.25">
      <c r="A307" s="141">
        <v>43053.611851851849</v>
      </c>
      <c r="B307" s="139" t="str">
        <f t="shared" si="4"/>
        <v>14:41:04</v>
      </c>
      <c r="C307" s="142">
        <v>0.60763888888888895</v>
      </c>
      <c r="D307" s="139">
        <v>14.46</v>
      </c>
      <c r="E307" s="139">
        <v>16</v>
      </c>
      <c r="F307" s="139">
        <v>117.3</v>
      </c>
      <c r="G307" s="139">
        <v>116.6</v>
      </c>
    </row>
    <row r="308" spans="1:7" x14ac:dyDescent="0.25">
      <c r="A308" s="141">
        <v>43053.612546296295</v>
      </c>
      <c r="B308" s="139" t="str">
        <f t="shared" si="4"/>
        <v>14:42:04</v>
      </c>
      <c r="C308" s="142">
        <v>0.60833333333333339</v>
      </c>
      <c r="D308" s="139">
        <v>14.42</v>
      </c>
      <c r="E308" s="139">
        <v>16.100000000000001</v>
      </c>
      <c r="F308" s="139">
        <v>117.5</v>
      </c>
      <c r="G308" s="139">
        <v>116.6</v>
      </c>
    </row>
    <row r="309" spans="1:7" x14ac:dyDescent="0.25">
      <c r="A309" s="141">
        <v>43053.613240740742</v>
      </c>
      <c r="B309" s="139" t="str">
        <f t="shared" si="4"/>
        <v>14:43:04</v>
      </c>
      <c r="C309" s="142">
        <v>0.60902777777777783</v>
      </c>
      <c r="D309" s="139">
        <v>14.39</v>
      </c>
      <c r="E309" s="139">
        <v>16.2</v>
      </c>
      <c r="F309" s="139">
        <v>117.7</v>
      </c>
      <c r="G309" s="139">
        <v>118.1</v>
      </c>
    </row>
    <row r="310" spans="1:7" x14ac:dyDescent="0.25">
      <c r="A310" s="141">
        <v>43053.613935185182</v>
      </c>
      <c r="B310" s="139" t="str">
        <f t="shared" si="4"/>
        <v>14:44:04</v>
      </c>
      <c r="C310" s="142">
        <v>0.60972222222222228</v>
      </c>
      <c r="D310" s="139">
        <v>14.32</v>
      </c>
      <c r="E310" s="139">
        <v>16.3</v>
      </c>
      <c r="F310" s="139">
        <v>120.9</v>
      </c>
      <c r="G310" s="139">
        <v>119.1</v>
      </c>
    </row>
    <row r="311" spans="1:7" x14ac:dyDescent="0.25">
      <c r="A311" s="141">
        <v>43053.614629629628</v>
      </c>
      <c r="B311" s="139" t="str">
        <f t="shared" si="4"/>
        <v>14:45:04</v>
      </c>
      <c r="C311" s="142">
        <v>0.61041666666666672</v>
      </c>
      <c r="D311" s="139">
        <v>14.32</v>
      </c>
      <c r="E311" s="139">
        <v>16.2</v>
      </c>
      <c r="F311" s="139">
        <v>120.7</v>
      </c>
      <c r="G311" s="139">
        <v>120.6</v>
      </c>
    </row>
    <row r="312" spans="1:7" x14ac:dyDescent="0.25">
      <c r="A312" s="141">
        <v>43053.615324074075</v>
      </c>
      <c r="B312" s="139" t="str">
        <f t="shared" si="4"/>
        <v>14:46:04</v>
      </c>
      <c r="C312" s="142">
        <v>0.61111111111111116</v>
      </c>
      <c r="D312" s="139">
        <v>14.35</v>
      </c>
      <c r="E312" s="139">
        <v>15.7</v>
      </c>
      <c r="F312" s="139">
        <v>123.8</v>
      </c>
      <c r="G312" s="139">
        <v>123.1</v>
      </c>
    </row>
    <row r="313" spans="1:7" x14ac:dyDescent="0.25">
      <c r="A313" s="141">
        <v>43053.616018518522</v>
      </c>
      <c r="B313" s="139" t="str">
        <f t="shared" si="4"/>
        <v>14:47:04</v>
      </c>
      <c r="C313" s="142">
        <v>0.6118055555555556</v>
      </c>
      <c r="D313" s="139">
        <v>14.49</v>
      </c>
      <c r="E313" s="139">
        <v>15.7</v>
      </c>
      <c r="F313" s="139">
        <v>125.7</v>
      </c>
      <c r="G313" s="139">
        <v>124.9</v>
      </c>
    </row>
    <row r="314" spans="1:7" x14ac:dyDescent="0.25">
      <c r="A314" s="141">
        <v>43053.616712962961</v>
      </c>
      <c r="B314" s="139" t="str">
        <f t="shared" si="4"/>
        <v>14:48:04</v>
      </c>
      <c r="C314" s="142">
        <v>0.61250000000000004</v>
      </c>
      <c r="D314" s="139">
        <v>14.61</v>
      </c>
      <c r="E314" s="139">
        <v>15.5</v>
      </c>
      <c r="F314" s="139">
        <v>128.9</v>
      </c>
      <c r="G314" s="139">
        <v>127.8</v>
      </c>
    </row>
    <row r="315" spans="1:7" x14ac:dyDescent="0.25">
      <c r="A315" s="141">
        <v>43053.617407407408</v>
      </c>
      <c r="B315" s="139" t="str">
        <f t="shared" si="4"/>
        <v>14:49:04</v>
      </c>
      <c r="C315" s="142">
        <v>0.61319444444444449</v>
      </c>
      <c r="D315" s="139">
        <v>14.48</v>
      </c>
      <c r="E315" s="139">
        <v>15.4</v>
      </c>
      <c r="F315" s="139">
        <v>131.19999999999999</v>
      </c>
      <c r="G315" s="139">
        <v>129.80000000000001</v>
      </c>
    </row>
    <row r="316" spans="1:7" x14ac:dyDescent="0.25">
      <c r="A316" s="141">
        <v>43053.618101851855</v>
      </c>
      <c r="B316" s="139" t="str">
        <f t="shared" si="4"/>
        <v>14:50:04</v>
      </c>
      <c r="C316" s="142">
        <v>0.61388888888888893</v>
      </c>
      <c r="D316" s="139">
        <v>14.49</v>
      </c>
      <c r="E316" s="139">
        <v>15</v>
      </c>
      <c r="F316" s="139">
        <v>133.69999999999999</v>
      </c>
      <c r="G316" s="139">
        <v>131.80000000000001</v>
      </c>
    </row>
    <row r="317" spans="1:7" x14ac:dyDescent="0.25">
      <c r="A317" s="141">
        <v>43053.618796296294</v>
      </c>
      <c r="B317" s="139" t="str">
        <f t="shared" si="4"/>
        <v>14:51:04</v>
      </c>
      <c r="C317" s="142">
        <v>0.61458333333333337</v>
      </c>
      <c r="D317" s="139">
        <v>14.42</v>
      </c>
      <c r="E317" s="139">
        <v>14.8</v>
      </c>
      <c r="F317" s="139">
        <v>133.80000000000001</v>
      </c>
      <c r="G317" s="139">
        <v>132.1</v>
      </c>
    </row>
    <row r="318" spans="1:7" x14ac:dyDescent="0.25">
      <c r="A318" s="141">
        <v>43053.619490740741</v>
      </c>
      <c r="B318" s="139" t="str">
        <f t="shared" si="4"/>
        <v>14:52:04</v>
      </c>
      <c r="C318" s="142">
        <v>0.61527777777777781</v>
      </c>
      <c r="D318" s="139">
        <v>14.42</v>
      </c>
      <c r="E318" s="139">
        <v>14.7</v>
      </c>
      <c r="F318" s="139">
        <v>134.5</v>
      </c>
      <c r="G318" s="139">
        <v>133.69999999999999</v>
      </c>
    </row>
    <row r="319" spans="1:7" x14ac:dyDescent="0.25">
      <c r="A319" s="141">
        <v>43053.620185185187</v>
      </c>
      <c r="B319" s="139" t="str">
        <f t="shared" si="4"/>
        <v>14:53:04</v>
      </c>
      <c r="C319" s="142">
        <v>0.61597222222222225</v>
      </c>
      <c r="D319" s="139">
        <v>14.36</v>
      </c>
      <c r="E319" s="139">
        <v>14.5</v>
      </c>
      <c r="F319" s="139">
        <v>137.69999999999999</v>
      </c>
      <c r="G319" s="139">
        <v>134.69999999999999</v>
      </c>
    </row>
    <row r="320" spans="1:7" x14ac:dyDescent="0.25">
      <c r="A320" s="141">
        <v>43053.620879629627</v>
      </c>
      <c r="B320" s="139" t="str">
        <f t="shared" si="4"/>
        <v>14:54:04</v>
      </c>
      <c r="C320" s="142">
        <v>0.6166666666666667</v>
      </c>
      <c r="D320" s="139">
        <v>14.33</v>
      </c>
      <c r="E320" s="139">
        <v>14.5</v>
      </c>
      <c r="F320" s="139">
        <v>138</v>
      </c>
      <c r="G320" s="139">
        <v>136.1</v>
      </c>
    </row>
    <row r="321" spans="1:7" x14ac:dyDescent="0.25">
      <c r="A321" s="141">
        <v>43053.621574074074</v>
      </c>
      <c r="B321" s="139" t="str">
        <f t="shared" si="4"/>
        <v>14:55:04</v>
      </c>
      <c r="C321" s="142">
        <v>0.61736111111111114</v>
      </c>
      <c r="D321" s="139">
        <v>14.54</v>
      </c>
      <c r="E321" s="139">
        <v>14.1</v>
      </c>
      <c r="F321" s="139">
        <v>137.69999999999999</v>
      </c>
      <c r="G321" s="139">
        <v>137.1</v>
      </c>
    </row>
    <row r="322" spans="1:7" x14ac:dyDescent="0.25">
      <c r="A322" s="141">
        <v>43053.62226851852</v>
      </c>
      <c r="B322" s="139" t="str">
        <f t="shared" ref="B322:B385" si="5">IF(HOUR(A322)&lt;1,"0"&amp;HOUR(A322),HOUR(A322))&amp;":"&amp;IF(MINUTE(A322)&lt;10,"0"&amp;MINUTE(A322),MINUTE(A322))&amp;":"&amp;IF(SECOND(A322)&lt;10,"0"&amp;SECOND(A322),SECOND(A322))</f>
        <v>14:56:04</v>
      </c>
      <c r="C322" s="142">
        <v>0.61805555555555558</v>
      </c>
      <c r="D322" s="139">
        <v>14.61</v>
      </c>
      <c r="E322" s="139">
        <v>13.5</v>
      </c>
      <c r="F322" s="139">
        <v>140.5</v>
      </c>
      <c r="G322" s="139">
        <v>139.1</v>
      </c>
    </row>
    <row r="323" spans="1:7" x14ac:dyDescent="0.25">
      <c r="A323" s="141">
        <v>43053.62296296296</v>
      </c>
      <c r="B323" s="139" t="str">
        <f t="shared" si="5"/>
        <v>14:57:04</v>
      </c>
      <c r="C323" s="142">
        <v>0.61875000000000002</v>
      </c>
      <c r="D323" s="139">
        <v>14.62</v>
      </c>
      <c r="E323" s="139">
        <v>13.3</v>
      </c>
      <c r="F323" s="139">
        <v>142.4</v>
      </c>
      <c r="G323" s="139">
        <v>140.4</v>
      </c>
    </row>
    <row r="324" spans="1:7" x14ac:dyDescent="0.25">
      <c r="A324" s="141">
        <v>43053.623657407406</v>
      </c>
      <c r="B324" s="139" t="str">
        <f t="shared" si="5"/>
        <v>14:58:04</v>
      </c>
      <c r="C324" s="142">
        <v>0.61944444444444446</v>
      </c>
      <c r="D324" s="139">
        <v>14.58</v>
      </c>
      <c r="E324" s="139">
        <v>13.1</v>
      </c>
      <c r="F324" s="139">
        <v>143</v>
      </c>
      <c r="G324" s="139">
        <v>141.6</v>
      </c>
    </row>
    <row r="325" spans="1:7" x14ac:dyDescent="0.25">
      <c r="A325" s="141">
        <v>43053.624351851853</v>
      </c>
      <c r="B325" s="139" t="str">
        <f t="shared" si="5"/>
        <v>14:59:04</v>
      </c>
      <c r="C325" s="142">
        <v>0.62013888888888891</v>
      </c>
      <c r="D325" s="139">
        <v>14.59</v>
      </c>
      <c r="E325" s="139">
        <v>13</v>
      </c>
      <c r="F325" s="139">
        <v>144.80000000000001</v>
      </c>
      <c r="G325" s="139">
        <v>142.80000000000001</v>
      </c>
    </row>
    <row r="326" spans="1:7" x14ac:dyDescent="0.25">
      <c r="A326" s="141">
        <v>43053.6250462963</v>
      </c>
      <c r="B326" s="139" t="str">
        <f t="shared" si="5"/>
        <v>15:00:04</v>
      </c>
      <c r="C326" s="142">
        <v>0.62083333333333335</v>
      </c>
      <c r="D326" s="139">
        <v>14.59</v>
      </c>
      <c r="E326" s="139">
        <v>12.7</v>
      </c>
      <c r="F326" s="139">
        <v>146.19999999999999</v>
      </c>
      <c r="G326" s="139">
        <v>143.69999999999999</v>
      </c>
    </row>
    <row r="327" spans="1:7" s="140" customFormat="1" x14ac:dyDescent="0.25">
      <c r="A327" s="143">
        <v>43053.625740740739</v>
      </c>
      <c r="B327" s="140" t="str">
        <f t="shared" si="5"/>
        <v>15:01:04</v>
      </c>
      <c r="C327" s="144">
        <v>0.62152777777777779</v>
      </c>
      <c r="D327" s="140">
        <v>14.52</v>
      </c>
      <c r="E327" s="140">
        <v>12.7</v>
      </c>
      <c r="F327" s="140">
        <v>145.4</v>
      </c>
      <c r="G327" s="140">
        <v>144.69999999999999</v>
      </c>
    </row>
    <row r="328" spans="1:7" x14ac:dyDescent="0.25">
      <c r="A328" s="141">
        <v>43053.626435185186</v>
      </c>
      <c r="B328" s="139" t="str">
        <f t="shared" si="5"/>
        <v>15:02:04</v>
      </c>
      <c r="C328" s="142">
        <v>0.62222222222222223</v>
      </c>
      <c r="D328" s="139">
        <v>14.47</v>
      </c>
      <c r="E328" s="139">
        <v>12.9</v>
      </c>
      <c r="F328" s="139">
        <v>146.6</v>
      </c>
      <c r="G328" s="139">
        <v>144.6</v>
      </c>
    </row>
    <row r="329" spans="1:7" x14ac:dyDescent="0.25">
      <c r="A329" s="141">
        <v>43053.627129629633</v>
      </c>
      <c r="B329" s="139" t="str">
        <f t="shared" si="5"/>
        <v>15:03:04</v>
      </c>
      <c r="C329" s="142">
        <v>0.62291666666666679</v>
      </c>
      <c r="D329" s="139">
        <v>14.46</v>
      </c>
      <c r="E329" s="139">
        <v>13</v>
      </c>
      <c r="F329" s="139">
        <v>146.5</v>
      </c>
      <c r="G329" s="139">
        <v>146</v>
      </c>
    </row>
    <row r="330" spans="1:7" x14ac:dyDescent="0.25">
      <c r="A330" s="141">
        <v>43053.627824074072</v>
      </c>
      <c r="B330" s="139" t="str">
        <f t="shared" si="5"/>
        <v>15:04:04</v>
      </c>
      <c r="C330" s="142">
        <v>0.62361111111111112</v>
      </c>
      <c r="D330" s="139">
        <v>14.42</v>
      </c>
      <c r="E330" s="139">
        <v>13</v>
      </c>
      <c r="F330" s="139">
        <v>148.6</v>
      </c>
      <c r="G330" s="139">
        <v>146.6</v>
      </c>
    </row>
    <row r="331" spans="1:7" x14ac:dyDescent="0.25">
      <c r="A331" s="141">
        <v>43053.628518518519</v>
      </c>
      <c r="B331" s="139" t="str">
        <f t="shared" si="5"/>
        <v>15:05:04</v>
      </c>
      <c r="C331" s="142">
        <v>0.62430555555555567</v>
      </c>
      <c r="D331" s="139">
        <v>14.48</v>
      </c>
      <c r="E331" s="139">
        <v>13</v>
      </c>
      <c r="F331" s="139">
        <v>148.6</v>
      </c>
      <c r="G331" s="139">
        <v>147.4</v>
      </c>
    </row>
    <row r="332" spans="1:7" x14ac:dyDescent="0.25">
      <c r="A332" s="141">
        <v>43053.629212962966</v>
      </c>
      <c r="B332" s="139" t="str">
        <f t="shared" si="5"/>
        <v>15:06:04</v>
      </c>
      <c r="C332" s="142">
        <v>0.625</v>
      </c>
      <c r="D332" s="139">
        <v>14.34</v>
      </c>
      <c r="E332" s="139">
        <v>13.1</v>
      </c>
      <c r="F332" s="139">
        <v>148.9</v>
      </c>
      <c r="G332" s="139">
        <v>147.9</v>
      </c>
    </row>
    <row r="333" spans="1:7" x14ac:dyDescent="0.25">
      <c r="A333" s="141">
        <v>43053.629907407405</v>
      </c>
      <c r="B333" s="139" t="str">
        <f t="shared" si="5"/>
        <v>15:07:04</v>
      </c>
      <c r="C333" s="142">
        <v>0.62569444444444455</v>
      </c>
      <c r="D333" s="139">
        <v>14.1</v>
      </c>
      <c r="E333" s="139">
        <v>13.5</v>
      </c>
      <c r="F333" s="139">
        <v>150.4</v>
      </c>
      <c r="G333" s="139">
        <v>148.30000000000001</v>
      </c>
    </row>
    <row r="334" spans="1:7" x14ac:dyDescent="0.25">
      <c r="A334" s="141">
        <v>43053.630601851852</v>
      </c>
      <c r="B334" s="139" t="str">
        <f t="shared" si="5"/>
        <v>15:08:04</v>
      </c>
      <c r="C334" s="142">
        <v>0.62638888888888888</v>
      </c>
      <c r="D334" s="139">
        <v>14.03</v>
      </c>
      <c r="E334" s="139">
        <v>13.9</v>
      </c>
      <c r="F334" s="139">
        <v>149.69999999999999</v>
      </c>
      <c r="G334" s="139">
        <v>148.5</v>
      </c>
    </row>
    <row r="335" spans="1:7" x14ac:dyDescent="0.25">
      <c r="A335" s="141">
        <v>43053.631296296298</v>
      </c>
      <c r="B335" s="139" t="str">
        <f t="shared" si="5"/>
        <v>15:09:04</v>
      </c>
      <c r="C335" s="142">
        <v>0.62708333333333344</v>
      </c>
      <c r="D335" s="139">
        <v>14.03</v>
      </c>
      <c r="E335" s="139">
        <v>14.1</v>
      </c>
      <c r="F335" s="139">
        <v>150.80000000000001</v>
      </c>
      <c r="G335" s="139">
        <v>149.30000000000001</v>
      </c>
    </row>
    <row r="336" spans="1:7" x14ac:dyDescent="0.25">
      <c r="A336" s="141">
        <v>43053.631990740738</v>
      </c>
      <c r="B336" s="139" t="str">
        <f t="shared" si="5"/>
        <v>15:10:04</v>
      </c>
      <c r="C336" s="142">
        <v>0.62777777777777777</v>
      </c>
      <c r="D336" s="139">
        <v>14.03</v>
      </c>
      <c r="E336" s="139">
        <v>14.1</v>
      </c>
      <c r="F336" s="139">
        <v>149.6</v>
      </c>
      <c r="G336" s="139">
        <v>149.80000000000001</v>
      </c>
    </row>
    <row r="337" spans="1:7" x14ac:dyDescent="0.25">
      <c r="A337" s="141">
        <v>43053.632685185185</v>
      </c>
      <c r="B337" s="139" t="str">
        <f t="shared" si="5"/>
        <v>15:11:04</v>
      </c>
      <c r="C337" s="142">
        <v>0.62847222222222232</v>
      </c>
      <c r="D337" s="139">
        <v>14.03</v>
      </c>
      <c r="E337" s="139">
        <v>14.2</v>
      </c>
      <c r="F337" s="139">
        <v>152.30000000000001</v>
      </c>
      <c r="G337" s="139">
        <v>151</v>
      </c>
    </row>
    <row r="338" spans="1:7" x14ac:dyDescent="0.25">
      <c r="A338" s="141">
        <v>43053.633379629631</v>
      </c>
      <c r="B338" s="139" t="str">
        <f t="shared" si="5"/>
        <v>15:12:04</v>
      </c>
      <c r="C338" s="142">
        <v>0.62916666666666665</v>
      </c>
      <c r="D338" s="139">
        <v>14.11</v>
      </c>
      <c r="E338" s="139">
        <v>14.5</v>
      </c>
      <c r="F338" s="139">
        <v>154.4</v>
      </c>
      <c r="G338" s="139">
        <v>152.1</v>
      </c>
    </row>
    <row r="339" spans="1:7" x14ac:dyDescent="0.25">
      <c r="A339" s="141">
        <v>43053.634074074071</v>
      </c>
      <c r="B339" s="139" t="str">
        <f t="shared" si="5"/>
        <v>15:13:04</v>
      </c>
      <c r="C339" s="142">
        <v>0.6298611111111112</v>
      </c>
      <c r="D339" s="139">
        <v>14.12</v>
      </c>
      <c r="E339" s="139">
        <v>14.4</v>
      </c>
      <c r="F339" s="139">
        <v>154.30000000000001</v>
      </c>
      <c r="G339" s="139">
        <v>153.1</v>
      </c>
    </row>
    <row r="340" spans="1:7" x14ac:dyDescent="0.25">
      <c r="A340" s="141">
        <v>43053.634768518517</v>
      </c>
      <c r="B340" s="139" t="str">
        <f t="shared" si="5"/>
        <v>15:14:04</v>
      </c>
      <c r="C340" s="142">
        <v>0.63055555555555554</v>
      </c>
      <c r="D340" s="139">
        <v>14.18</v>
      </c>
      <c r="E340" s="139">
        <v>14.5</v>
      </c>
      <c r="F340" s="139">
        <v>156.19999999999999</v>
      </c>
      <c r="G340" s="139">
        <v>153.5</v>
      </c>
    </row>
    <row r="341" spans="1:7" x14ac:dyDescent="0.25">
      <c r="A341" s="141">
        <v>43053.635462962964</v>
      </c>
      <c r="B341" s="139" t="str">
        <f t="shared" si="5"/>
        <v>15:15:04</v>
      </c>
      <c r="C341" s="142">
        <v>0.63125000000000009</v>
      </c>
      <c r="D341" s="139">
        <v>14.32</v>
      </c>
      <c r="E341" s="139">
        <v>14.3</v>
      </c>
      <c r="F341" s="139">
        <v>153.5</v>
      </c>
      <c r="G341" s="139">
        <v>152.5</v>
      </c>
    </row>
    <row r="342" spans="1:7" x14ac:dyDescent="0.25">
      <c r="A342" s="141">
        <v>43053.636157407411</v>
      </c>
      <c r="B342" s="139" t="str">
        <f t="shared" si="5"/>
        <v>15:16:04</v>
      </c>
      <c r="C342" s="142">
        <v>0.63194444444444442</v>
      </c>
      <c r="D342" s="139">
        <v>14.25</v>
      </c>
      <c r="E342" s="139">
        <v>14.4</v>
      </c>
      <c r="F342" s="139">
        <v>153.5</v>
      </c>
      <c r="G342" s="139">
        <v>152.4</v>
      </c>
    </row>
    <row r="343" spans="1:7" x14ac:dyDescent="0.25">
      <c r="A343" s="141">
        <v>43053.63685185185</v>
      </c>
      <c r="B343" s="139" t="str">
        <f t="shared" si="5"/>
        <v>15:17:04</v>
      </c>
      <c r="C343" s="142">
        <v>0.63263888888888897</v>
      </c>
      <c r="D343" s="139">
        <v>14.22</v>
      </c>
      <c r="E343" s="139">
        <v>14.9</v>
      </c>
      <c r="F343" s="139">
        <v>153.30000000000001</v>
      </c>
      <c r="G343" s="139">
        <v>151.30000000000001</v>
      </c>
    </row>
    <row r="344" spans="1:7" x14ac:dyDescent="0.25">
      <c r="A344" s="141">
        <v>43053.637546296297</v>
      </c>
      <c r="B344" s="139" t="str">
        <f t="shared" si="5"/>
        <v>15:18:04</v>
      </c>
      <c r="C344" s="142">
        <v>0.63333333333333341</v>
      </c>
      <c r="D344" s="139">
        <v>14.22</v>
      </c>
      <c r="E344" s="139">
        <v>15.5</v>
      </c>
      <c r="F344" s="139">
        <v>148.80000000000001</v>
      </c>
      <c r="G344" s="139">
        <v>148.69999999999999</v>
      </c>
    </row>
    <row r="345" spans="1:7" x14ac:dyDescent="0.25">
      <c r="A345" s="141">
        <v>43053.638240740744</v>
      </c>
      <c r="B345" s="139" t="str">
        <f t="shared" si="5"/>
        <v>15:19:04</v>
      </c>
      <c r="C345" s="142">
        <v>0.63402777777777786</v>
      </c>
      <c r="D345" s="139">
        <v>14.24</v>
      </c>
      <c r="E345" s="139">
        <v>15.6</v>
      </c>
      <c r="F345" s="139">
        <v>148.1</v>
      </c>
      <c r="G345" s="139">
        <v>147.69999999999999</v>
      </c>
    </row>
    <row r="346" spans="1:7" x14ac:dyDescent="0.25">
      <c r="A346" s="141">
        <v>43053.638935185183</v>
      </c>
      <c r="B346" s="139" t="str">
        <f t="shared" si="5"/>
        <v>15:20:04</v>
      </c>
      <c r="C346" s="142">
        <v>0.6347222222222223</v>
      </c>
      <c r="D346" s="139">
        <v>14.38</v>
      </c>
      <c r="E346" s="139">
        <v>15.5</v>
      </c>
      <c r="F346" s="139">
        <v>145.6</v>
      </c>
      <c r="G346" s="139">
        <v>146.69999999999999</v>
      </c>
    </row>
    <row r="347" spans="1:7" x14ac:dyDescent="0.25">
      <c r="A347" s="141">
        <v>43053.63962962963</v>
      </c>
      <c r="B347" s="139" t="str">
        <f t="shared" si="5"/>
        <v>15:21:04</v>
      </c>
      <c r="C347" s="142">
        <v>0.63541666666666674</v>
      </c>
      <c r="D347" s="139">
        <v>14.37</v>
      </c>
      <c r="E347" s="139">
        <v>15.5</v>
      </c>
      <c r="F347" s="139">
        <v>145.5</v>
      </c>
      <c r="G347" s="139">
        <v>146.1</v>
      </c>
    </row>
    <row r="348" spans="1:7" x14ac:dyDescent="0.25">
      <c r="A348" s="141">
        <v>43053.640324074076</v>
      </c>
      <c r="B348" s="139" t="str">
        <f t="shared" si="5"/>
        <v>15:22:04</v>
      </c>
      <c r="C348" s="142">
        <v>0.63611111111111118</v>
      </c>
      <c r="D348" s="139">
        <v>14.42</v>
      </c>
      <c r="E348" s="139">
        <v>15.6</v>
      </c>
      <c r="F348" s="139">
        <v>144.80000000000001</v>
      </c>
      <c r="G348" s="139">
        <v>144.9</v>
      </c>
    </row>
    <row r="349" spans="1:7" x14ac:dyDescent="0.25">
      <c r="A349" s="141">
        <v>43053.641018518516</v>
      </c>
      <c r="B349" s="139" t="str">
        <f t="shared" si="5"/>
        <v>15:23:04</v>
      </c>
      <c r="C349" s="142">
        <v>0.63680555555555562</v>
      </c>
      <c r="D349" s="139">
        <v>14.34</v>
      </c>
      <c r="E349" s="139">
        <v>15.5</v>
      </c>
      <c r="F349" s="139">
        <v>145.1</v>
      </c>
      <c r="G349" s="139">
        <v>143.6</v>
      </c>
    </row>
    <row r="350" spans="1:7" x14ac:dyDescent="0.25">
      <c r="A350" s="141">
        <v>43053.641712962963</v>
      </c>
      <c r="B350" s="139" t="str">
        <f t="shared" si="5"/>
        <v>15:24:04</v>
      </c>
      <c r="C350" s="142">
        <v>0.63750000000000007</v>
      </c>
      <c r="D350" s="139">
        <v>14.32</v>
      </c>
      <c r="E350" s="139">
        <v>15.5</v>
      </c>
      <c r="F350" s="139">
        <v>144</v>
      </c>
      <c r="G350" s="139">
        <v>143.6</v>
      </c>
    </row>
    <row r="351" spans="1:7" x14ac:dyDescent="0.25">
      <c r="A351" s="141">
        <v>43053.642407407409</v>
      </c>
      <c r="B351" s="139" t="str">
        <f t="shared" si="5"/>
        <v>15:25:04</v>
      </c>
      <c r="C351" s="142">
        <v>0.63819444444444451</v>
      </c>
      <c r="D351" s="139">
        <v>14.22</v>
      </c>
      <c r="E351" s="139">
        <v>15.7</v>
      </c>
      <c r="F351" s="139">
        <v>143.19999999999999</v>
      </c>
      <c r="G351" s="139">
        <v>142.5</v>
      </c>
    </row>
    <row r="352" spans="1:7" x14ac:dyDescent="0.25">
      <c r="A352" s="141">
        <v>43053.643101851849</v>
      </c>
      <c r="B352" s="139" t="str">
        <f t="shared" si="5"/>
        <v>15:26:04</v>
      </c>
      <c r="C352" s="142">
        <v>0.63888888888888895</v>
      </c>
      <c r="D352" s="139">
        <v>14.22</v>
      </c>
      <c r="E352" s="139">
        <v>15.7</v>
      </c>
      <c r="F352" s="139">
        <v>143.30000000000001</v>
      </c>
      <c r="G352" s="139">
        <v>143.1</v>
      </c>
    </row>
    <row r="353" spans="1:7" x14ac:dyDescent="0.25">
      <c r="A353" s="141">
        <v>43053.643796296295</v>
      </c>
      <c r="B353" s="139" t="str">
        <f t="shared" si="5"/>
        <v>15:27:04</v>
      </c>
      <c r="C353" s="142">
        <v>0.63958333333333339</v>
      </c>
      <c r="D353" s="139">
        <v>14.25</v>
      </c>
      <c r="E353" s="139">
        <v>15.6</v>
      </c>
      <c r="F353" s="139">
        <v>144</v>
      </c>
      <c r="G353" s="139">
        <v>143.5</v>
      </c>
    </row>
    <row r="354" spans="1:7" x14ac:dyDescent="0.25">
      <c r="A354" s="141">
        <v>43053.644490740742</v>
      </c>
      <c r="B354" s="139" t="str">
        <f t="shared" si="5"/>
        <v>15:28:04</v>
      </c>
      <c r="C354" s="142">
        <v>0.64027777777777783</v>
      </c>
      <c r="D354" s="139">
        <v>14.51</v>
      </c>
      <c r="E354" s="139">
        <v>15.3</v>
      </c>
      <c r="F354" s="139">
        <v>142.1</v>
      </c>
      <c r="G354" s="139">
        <v>143.6</v>
      </c>
    </row>
    <row r="355" spans="1:7" x14ac:dyDescent="0.25">
      <c r="A355" s="141">
        <v>43053.645185185182</v>
      </c>
      <c r="B355" s="139" t="str">
        <f t="shared" si="5"/>
        <v>15:29:04</v>
      </c>
      <c r="C355" s="142">
        <v>0.64097222222222228</v>
      </c>
      <c r="D355" s="139">
        <v>14.88</v>
      </c>
      <c r="E355" s="139">
        <v>15.3</v>
      </c>
      <c r="F355" s="139">
        <v>143.19999999999999</v>
      </c>
      <c r="G355" s="139">
        <v>142.9</v>
      </c>
    </row>
    <row r="356" spans="1:7" x14ac:dyDescent="0.25">
      <c r="A356" s="141">
        <v>43053.645879629628</v>
      </c>
      <c r="B356" s="139" t="str">
        <f t="shared" si="5"/>
        <v>15:30:04</v>
      </c>
      <c r="C356" s="142">
        <v>0.64166666666666672</v>
      </c>
      <c r="D356" s="139">
        <v>15.16</v>
      </c>
      <c r="E356" s="139">
        <v>14.8</v>
      </c>
      <c r="F356" s="139">
        <v>142.80000000000001</v>
      </c>
      <c r="G356" s="139">
        <v>142</v>
      </c>
    </row>
    <row r="357" spans="1:7" x14ac:dyDescent="0.25">
      <c r="A357" s="141">
        <v>43053.646574074075</v>
      </c>
      <c r="B357" s="139" t="str">
        <f t="shared" si="5"/>
        <v>15:31:04</v>
      </c>
      <c r="C357" s="142">
        <v>0.64236111111111116</v>
      </c>
      <c r="D357" s="139">
        <v>14.89</v>
      </c>
      <c r="E357" s="139">
        <v>14.4</v>
      </c>
      <c r="F357" s="139">
        <v>141.80000000000001</v>
      </c>
      <c r="G357" s="139">
        <v>140.80000000000001</v>
      </c>
    </row>
    <row r="358" spans="1:7" x14ac:dyDescent="0.25">
      <c r="A358" s="141">
        <v>43053.647268518522</v>
      </c>
      <c r="B358" s="139" t="str">
        <f t="shared" si="5"/>
        <v>15:32:04</v>
      </c>
      <c r="C358" s="142">
        <v>0.6430555555555556</v>
      </c>
      <c r="D358" s="139">
        <v>14.75</v>
      </c>
      <c r="E358" s="139">
        <v>14.4</v>
      </c>
      <c r="F358" s="139">
        <v>137.6</v>
      </c>
      <c r="G358" s="139">
        <v>137.4</v>
      </c>
    </row>
    <row r="359" spans="1:7" x14ac:dyDescent="0.25">
      <c r="A359" s="141">
        <v>43053.647962962961</v>
      </c>
      <c r="B359" s="139" t="str">
        <f t="shared" si="5"/>
        <v>15:33:04</v>
      </c>
      <c r="C359" s="142">
        <v>0.64375000000000004</v>
      </c>
      <c r="D359" s="139">
        <v>14.66</v>
      </c>
      <c r="E359" s="139">
        <v>14.1</v>
      </c>
      <c r="F359" s="139">
        <v>134.69999999999999</v>
      </c>
      <c r="G359" s="139">
        <v>134.69999999999999</v>
      </c>
    </row>
    <row r="360" spans="1:7" x14ac:dyDescent="0.25">
      <c r="A360" s="141">
        <v>43053.648657407408</v>
      </c>
      <c r="B360" s="139" t="str">
        <f t="shared" si="5"/>
        <v>15:34:04</v>
      </c>
      <c r="C360" s="142">
        <v>0.64444444444444449</v>
      </c>
      <c r="D360" s="139">
        <v>14.54</v>
      </c>
      <c r="E360" s="139">
        <v>14</v>
      </c>
      <c r="F360" s="139">
        <v>133</v>
      </c>
      <c r="G360" s="139">
        <v>131.19999999999999</v>
      </c>
    </row>
    <row r="361" spans="1:7" x14ac:dyDescent="0.25">
      <c r="A361" s="141">
        <v>43053.649351851855</v>
      </c>
      <c r="B361" s="139" t="str">
        <f t="shared" si="5"/>
        <v>15:35:04</v>
      </c>
      <c r="C361" s="142">
        <v>0.64513888888888893</v>
      </c>
      <c r="D361" s="139">
        <v>14.52</v>
      </c>
      <c r="E361" s="139">
        <v>14</v>
      </c>
      <c r="F361" s="139">
        <v>131.6</v>
      </c>
      <c r="G361" s="139">
        <v>130</v>
      </c>
    </row>
    <row r="362" spans="1:7" x14ac:dyDescent="0.25">
      <c r="A362" s="141">
        <v>43053.650046296294</v>
      </c>
      <c r="B362" s="139" t="str">
        <f t="shared" si="5"/>
        <v>15:36:04</v>
      </c>
      <c r="C362" s="142">
        <v>0.64583333333333337</v>
      </c>
      <c r="D362" s="139">
        <v>14.5</v>
      </c>
      <c r="E362" s="139">
        <v>14</v>
      </c>
      <c r="F362" s="139">
        <v>132.69999999999999</v>
      </c>
      <c r="G362" s="139">
        <v>131.5</v>
      </c>
    </row>
    <row r="363" spans="1:7" x14ac:dyDescent="0.25">
      <c r="A363" s="141">
        <v>43053.650740740741</v>
      </c>
      <c r="B363" s="139" t="str">
        <f t="shared" si="5"/>
        <v>15:37:04</v>
      </c>
      <c r="C363" s="142">
        <v>0.64652777777777781</v>
      </c>
      <c r="D363" s="139">
        <v>14.42</v>
      </c>
      <c r="E363" s="139">
        <v>14.1</v>
      </c>
      <c r="F363" s="139">
        <v>134</v>
      </c>
      <c r="G363" s="139">
        <v>133.19999999999999</v>
      </c>
    </row>
    <row r="364" spans="1:7" x14ac:dyDescent="0.25">
      <c r="A364" s="141">
        <v>43053.651435185187</v>
      </c>
      <c r="B364" s="139" t="str">
        <f t="shared" si="5"/>
        <v>15:38:04</v>
      </c>
      <c r="C364" s="142">
        <v>0.64722222222222225</v>
      </c>
      <c r="D364" s="139">
        <v>14.46</v>
      </c>
      <c r="E364" s="139">
        <v>13.9</v>
      </c>
      <c r="F364" s="139">
        <v>135.6</v>
      </c>
      <c r="G364" s="139">
        <v>135.4</v>
      </c>
    </row>
    <row r="365" spans="1:7" x14ac:dyDescent="0.25">
      <c r="A365" s="141">
        <v>43053.652129629627</v>
      </c>
      <c r="B365" s="139" t="str">
        <f t="shared" si="5"/>
        <v>15:39:04</v>
      </c>
      <c r="C365" s="142">
        <v>0.6479166666666667</v>
      </c>
      <c r="D365" s="139">
        <v>14.6</v>
      </c>
      <c r="E365" s="139">
        <v>13.8</v>
      </c>
      <c r="F365" s="139">
        <v>138.5</v>
      </c>
      <c r="G365" s="139">
        <v>138.5</v>
      </c>
    </row>
    <row r="366" spans="1:7" x14ac:dyDescent="0.25">
      <c r="A366" s="141">
        <v>43053.652824074074</v>
      </c>
      <c r="B366" s="139" t="str">
        <f t="shared" si="5"/>
        <v>15:40:04</v>
      </c>
      <c r="C366" s="142">
        <v>0.64861111111111114</v>
      </c>
      <c r="D366" s="139">
        <v>14.71</v>
      </c>
      <c r="E366" s="139">
        <v>13.6</v>
      </c>
      <c r="F366" s="139">
        <v>140.80000000000001</v>
      </c>
      <c r="G366" s="139">
        <v>139.80000000000001</v>
      </c>
    </row>
    <row r="367" spans="1:7" x14ac:dyDescent="0.25">
      <c r="A367" s="141">
        <v>43053.65351851852</v>
      </c>
      <c r="B367" s="139" t="str">
        <f t="shared" si="5"/>
        <v>15:41:04</v>
      </c>
      <c r="C367" s="142">
        <v>0.64930555555555558</v>
      </c>
      <c r="D367" s="139">
        <v>14.61</v>
      </c>
      <c r="E367" s="139">
        <v>13.7</v>
      </c>
      <c r="F367" s="139">
        <v>143.30000000000001</v>
      </c>
      <c r="G367" s="139">
        <v>141.6</v>
      </c>
    </row>
    <row r="368" spans="1:7" x14ac:dyDescent="0.25">
      <c r="A368" s="141">
        <v>43053.65421296296</v>
      </c>
      <c r="B368" s="139" t="str">
        <f t="shared" si="5"/>
        <v>15:42:04</v>
      </c>
      <c r="C368" s="142">
        <v>0.65</v>
      </c>
      <c r="D368" s="139">
        <v>14.59</v>
      </c>
      <c r="E368" s="139">
        <v>13.7</v>
      </c>
      <c r="F368" s="139">
        <v>143.5</v>
      </c>
      <c r="G368" s="139">
        <v>141.5</v>
      </c>
    </row>
    <row r="369" spans="1:7" x14ac:dyDescent="0.25">
      <c r="A369" s="141">
        <v>43053.654907407406</v>
      </c>
      <c r="B369" s="139" t="str">
        <f t="shared" si="5"/>
        <v>15:43:04</v>
      </c>
      <c r="C369" s="142">
        <v>0.65069444444444446</v>
      </c>
      <c r="D369" s="139">
        <v>14.58</v>
      </c>
      <c r="E369" s="139">
        <v>13.5</v>
      </c>
      <c r="F369" s="139">
        <v>141.6</v>
      </c>
      <c r="G369" s="139">
        <v>142.1</v>
      </c>
    </row>
    <row r="370" spans="1:7" x14ac:dyDescent="0.25">
      <c r="A370" s="141">
        <v>43053.655601851853</v>
      </c>
      <c r="B370" s="139" t="str">
        <f t="shared" si="5"/>
        <v>15:44:04</v>
      </c>
      <c r="C370" s="142">
        <v>0.65138888888888891</v>
      </c>
      <c r="D370" s="139">
        <v>14.52</v>
      </c>
      <c r="E370" s="139">
        <v>13.5</v>
      </c>
      <c r="F370" s="139">
        <v>140.69999999999999</v>
      </c>
      <c r="G370" s="139">
        <v>141.1</v>
      </c>
    </row>
    <row r="371" spans="1:7" x14ac:dyDescent="0.25">
      <c r="A371" s="141">
        <v>43053.6562962963</v>
      </c>
      <c r="B371" s="139" t="str">
        <f t="shared" si="5"/>
        <v>15:45:04</v>
      </c>
      <c r="C371" s="142">
        <v>0.65208333333333335</v>
      </c>
      <c r="D371" s="139">
        <v>14.53</v>
      </c>
      <c r="E371" s="139">
        <v>13.5</v>
      </c>
      <c r="F371" s="139">
        <v>143.1</v>
      </c>
      <c r="G371" s="139">
        <v>140.80000000000001</v>
      </c>
    </row>
    <row r="372" spans="1:7" x14ac:dyDescent="0.25">
      <c r="A372" s="141">
        <v>43053.656990740739</v>
      </c>
      <c r="B372" s="139" t="str">
        <f t="shared" si="5"/>
        <v>15:46:04</v>
      </c>
      <c r="C372" s="142">
        <v>0.65277777777777779</v>
      </c>
      <c r="D372" s="139">
        <v>14.52</v>
      </c>
      <c r="E372" s="139">
        <v>13.7</v>
      </c>
      <c r="F372" s="139">
        <v>140.6</v>
      </c>
      <c r="G372" s="139">
        <v>140</v>
      </c>
    </row>
    <row r="373" spans="1:7" x14ac:dyDescent="0.25">
      <c r="A373" s="141">
        <v>43053.657685185186</v>
      </c>
      <c r="B373" s="139" t="str">
        <f t="shared" si="5"/>
        <v>15:47:04</v>
      </c>
      <c r="C373" s="142">
        <v>0.65347222222222223</v>
      </c>
      <c r="D373" s="139">
        <v>14.52</v>
      </c>
      <c r="E373" s="139">
        <v>13.4</v>
      </c>
      <c r="F373" s="139">
        <v>139.9</v>
      </c>
      <c r="G373" s="139">
        <v>140.1</v>
      </c>
    </row>
    <row r="374" spans="1:7" x14ac:dyDescent="0.25">
      <c r="A374" s="141">
        <v>43053.658379629633</v>
      </c>
      <c r="B374" s="139" t="str">
        <f t="shared" si="5"/>
        <v>15:48:04</v>
      </c>
      <c r="C374" s="142">
        <v>0.65416666666666679</v>
      </c>
      <c r="D374" s="139">
        <v>14.51</v>
      </c>
      <c r="E374" s="139">
        <v>13.4</v>
      </c>
      <c r="F374" s="139">
        <v>141.5</v>
      </c>
      <c r="G374" s="139">
        <v>140.1</v>
      </c>
    </row>
    <row r="375" spans="1:7" x14ac:dyDescent="0.25">
      <c r="A375" s="141">
        <v>43053.659074074072</v>
      </c>
      <c r="B375" s="139" t="str">
        <f t="shared" si="5"/>
        <v>15:49:04</v>
      </c>
      <c r="C375" s="142">
        <v>0.65486111111111112</v>
      </c>
      <c r="D375" s="139">
        <v>14.49</v>
      </c>
      <c r="E375" s="139">
        <v>13.5</v>
      </c>
      <c r="F375" s="139">
        <v>141.4</v>
      </c>
      <c r="G375" s="139">
        <v>140</v>
      </c>
    </row>
    <row r="376" spans="1:7" x14ac:dyDescent="0.25">
      <c r="A376" s="141">
        <v>43053.659768518519</v>
      </c>
      <c r="B376" s="139" t="str">
        <f t="shared" si="5"/>
        <v>15:50:04</v>
      </c>
      <c r="C376" s="142">
        <v>0.65555555555555567</v>
      </c>
      <c r="D376" s="139">
        <v>14.52</v>
      </c>
      <c r="E376" s="139">
        <v>13.3</v>
      </c>
      <c r="F376" s="139">
        <v>141.5</v>
      </c>
      <c r="G376" s="139">
        <v>140.30000000000001</v>
      </c>
    </row>
    <row r="377" spans="1:7" x14ac:dyDescent="0.25">
      <c r="A377" s="141">
        <v>43053.660462962966</v>
      </c>
      <c r="B377" s="139" t="str">
        <f t="shared" si="5"/>
        <v>15:51:04</v>
      </c>
      <c r="C377" s="142">
        <v>0.65625</v>
      </c>
      <c r="D377" s="139">
        <v>14.52</v>
      </c>
      <c r="E377" s="139">
        <v>13.2</v>
      </c>
      <c r="F377" s="139">
        <v>141.30000000000001</v>
      </c>
      <c r="G377" s="139">
        <v>139.69999999999999</v>
      </c>
    </row>
    <row r="378" spans="1:7" x14ac:dyDescent="0.25">
      <c r="A378" s="141">
        <v>43053.661157407405</v>
      </c>
      <c r="B378" s="139" t="str">
        <f t="shared" si="5"/>
        <v>15:52:04</v>
      </c>
      <c r="C378" s="142">
        <v>0.65694444444444455</v>
      </c>
      <c r="D378" s="139">
        <v>14.59</v>
      </c>
      <c r="E378" s="139">
        <v>13.2</v>
      </c>
      <c r="F378" s="139">
        <v>140.69999999999999</v>
      </c>
      <c r="G378" s="139">
        <v>139.30000000000001</v>
      </c>
    </row>
    <row r="379" spans="1:7" x14ac:dyDescent="0.25">
      <c r="A379" s="141">
        <v>43053.661851851852</v>
      </c>
      <c r="B379" s="139" t="str">
        <f t="shared" si="5"/>
        <v>15:53:04</v>
      </c>
      <c r="C379" s="142">
        <v>0.65763888888888888</v>
      </c>
      <c r="D379" s="139">
        <v>14.71</v>
      </c>
      <c r="E379" s="139">
        <v>13</v>
      </c>
      <c r="F379" s="139">
        <v>141</v>
      </c>
      <c r="G379" s="139">
        <v>139.6</v>
      </c>
    </row>
    <row r="380" spans="1:7" x14ac:dyDescent="0.25">
      <c r="A380" s="141">
        <v>43053.662546296298</v>
      </c>
      <c r="B380" s="139" t="str">
        <f t="shared" si="5"/>
        <v>15:54:04</v>
      </c>
      <c r="C380" s="142">
        <v>0.65833333333333344</v>
      </c>
      <c r="D380" s="139">
        <v>14.71</v>
      </c>
      <c r="E380" s="139">
        <v>12.9</v>
      </c>
      <c r="F380" s="139">
        <v>139.69999999999999</v>
      </c>
      <c r="G380" s="139">
        <v>138.30000000000001</v>
      </c>
    </row>
    <row r="381" spans="1:7" x14ac:dyDescent="0.25">
      <c r="A381" s="141">
        <v>43053.663240740738</v>
      </c>
      <c r="B381" s="139" t="str">
        <f t="shared" si="5"/>
        <v>15:55:04</v>
      </c>
      <c r="C381" s="142">
        <v>0.65902777777777777</v>
      </c>
      <c r="D381" s="139">
        <v>14.71</v>
      </c>
      <c r="E381" s="139">
        <v>12.8</v>
      </c>
      <c r="F381" s="139">
        <v>138.30000000000001</v>
      </c>
      <c r="G381" s="139">
        <v>137.19999999999999</v>
      </c>
    </row>
    <row r="382" spans="1:7" x14ac:dyDescent="0.25">
      <c r="A382" s="141">
        <v>43053.663935185185</v>
      </c>
      <c r="B382" s="139" t="str">
        <f t="shared" si="5"/>
        <v>15:56:04</v>
      </c>
      <c r="C382" s="142">
        <v>0.65972222222222232</v>
      </c>
      <c r="D382" s="139">
        <v>14.76</v>
      </c>
      <c r="E382" s="139">
        <v>12.6</v>
      </c>
      <c r="F382" s="139">
        <v>138.1</v>
      </c>
      <c r="G382" s="139">
        <v>136.30000000000001</v>
      </c>
    </row>
    <row r="383" spans="1:7" x14ac:dyDescent="0.25">
      <c r="A383" s="141">
        <v>43053.664629629631</v>
      </c>
      <c r="B383" s="139" t="str">
        <f t="shared" si="5"/>
        <v>15:57:04</v>
      </c>
      <c r="C383" s="142">
        <v>0.66041666666666665</v>
      </c>
      <c r="D383" s="139">
        <v>14.8</v>
      </c>
      <c r="E383" s="139">
        <v>12.5</v>
      </c>
      <c r="F383" s="139">
        <v>136.9</v>
      </c>
      <c r="G383" s="139">
        <v>134.69999999999999</v>
      </c>
    </row>
    <row r="384" spans="1:7" x14ac:dyDescent="0.25">
      <c r="A384" s="141">
        <v>43053.665324074071</v>
      </c>
      <c r="B384" s="139" t="str">
        <f t="shared" si="5"/>
        <v>15:58:04</v>
      </c>
      <c r="C384" s="142">
        <v>0.6611111111111112</v>
      </c>
      <c r="D384" s="139">
        <v>14.74</v>
      </c>
      <c r="E384" s="139">
        <v>12.6</v>
      </c>
      <c r="F384" s="139">
        <v>134.69999999999999</v>
      </c>
      <c r="G384" s="139">
        <v>133.30000000000001</v>
      </c>
    </row>
    <row r="385" spans="1:7" x14ac:dyDescent="0.25">
      <c r="A385" s="141">
        <v>43053.666018518517</v>
      </c>
      <c r="B385" s="139" t="str">
        <f t="shared" si="5"/>
        <v>15:59:04</v>
      </c>
      <c r="C385" s="142">
        <v>0.66180555555555554</v>
      </c>
      <c r="D385" s="139">
        <v>14.72</v>
      </c>
      <c r="E385" s="139">
        <v>12.8</v>
      </c>
      <c r="F385" s="139">
        <v>131.9</v>
      </c>
      <c r="G385" s="139">
        <v>131.6</v>
      </c>
    </row>
    <row r="386" spans="1:7" x14ac:dyDescent="0.25">
      <c r="A386" s="141">
        <v>43053.666712962964</v>
      </c>
      <c r="B386" s="139" t="str">
        <f t="shared" ref="B386:B449" si="6">IF(HOUR(A386)&lt;1,"0"&amp;HOUR(A386),HOUR(A386))&amp;":"&amp;IF(MINUTE(A386)&lt;10,"0"&amp;MINUTE(A386),MINUTE(A386))&amp;":"&amp;IF(SECOND(A386)&lt;10,"0"&amp;SECOND(A386),SECOND(A386))</f>
        <v>16:00:04</v>
      </c>
      <c r="C386" s="142">
        <v>0.66250000000000009</v>
      </c>
      <c r="D386" s="139">
        <v>14.8</v>
      </c>
      <c r="E386" s="139">
        <v>12.8</v>
      </c>
      <c r="F386" s="139">
        <v>131.19999999999999</v>
      </c>
      <c r="G386" s="139">
        <v>130.80000000000001</v>
      </c>
    </row>
    <row r="387" spans="1:7" x14ac:dyDescent="0.25">
      <c r="A387" s="141">
        <v>43053.667407407411</v>
      </c>
      <c r="B387" s="139" t="str">
        <f t="shared" si="6"/>
        <v>16:01:04</v>
      </c>
      <c r="C387" s="142">
        <v>0.66319444444444442</v>
      </c>
      <c r="D387" s="139">
        <v>14.81</v>
      </c>
      <c r="E387" s="139">
        <v>12.7</v>
      </c>
      <c r="F387" s="139">
        <v>130.4</v>
      </c>
      <c r="G387" s="139">
        <v>130.6</v>
      </c>
    </row>
    <row r="388" spans="1:7" x14ac:dyDescent="0.25">
      <c r="A388" s="141">
        <v>43053.66810185185</v>
      </c>
      <c r="B388" s="139" t="str">
        <f t="shared" si="6"/>
        <v>16:02:04</v>
      </c>
      <c r="C388" s="142">
        <v>0.66388888888888886</v>
      </c>
      <c r="D388" s="139">
        <v>14.77</v>
      </c>
      <c r="E388" s="139">
        <v>12.6</v>
      </c>
      <c r="F388" s="139">
        <v>130.9</v>
      </c>
      <c r="G388" s="139">
        <v>129.1</v>
      </c>
    </row>
    <row r="389" spans="1:7" x14ac:dyDescent="0.25">
      <c r="A389" s="141">
        <v>43053.668796296297</v>
      </c>
      <c r="B389" s="139" t="str">
        <f t="shared" si="6"/>
        <v>16:03:04</v>
      </c>
      <c r="C389" s="142">
        <v>0.66458333333333341</v>
      </c>
      <c r="D389" s="139">
        <v>14.71</v>
      </c>
      <c r="E389" s="139">
        <v>12.8</v>
      </c>
      <c r="F389" s="139">
        <v>129.80000000000001</v>
      </c>
      <c r="G389" s="139">
        <v>127.7</v>
      </c>
    </row>
    <row r="390" spans="1:7" x14ac:dyDescent="0.25">
      <c r="A390" s="141">
        <v>43053.669490740744</v>
      </c>
      <c r="B390" s="139" t="str">
        <f t="shared" si="6"/>
        <v>16:04:04</v>
      </c>
      <c r="C390" s="142">
        <v>0.66527777777777786</v>
      </c>
      <c r="D390" s="139">
        <v>14.73</v>
      </c>
      <c r="E390" s="139">
        <v>12.8</v>
      </c>
      <c r="F390" s="139">
        <v>129.69999999999999</v>
      </c>
      <c r="G390" s="139">
        <v>127.7</v>
      </c>
    </row>
    <row r="391" spans="1:7" x14ac:dyDescent="0.25">
      <c r="A391" s="141">
        <v>43053.670185185183</v>
      </c>
      <c r="B391" s="139" t="str">
        <f t="shared" si="6"/>
        <v>16:05:04</v>
      </c>
      <c r="C391" s="142">
        <v>0.66597222222222219</v>
      </c>
      <c r="D391" s="139">
        <v>14.72</v>
      </c>
      <c r="E391" s="139">
        <v>12.7</v>
      </c>
      <c r="F391" s="139">
        <v>128.9</v>
      </c>
      <c r="G391" s="139">
        <v>127.4</v>
      </c>
    </row>
    <row r="392" spans="1:7" x14ac:dyDescent="0.25">
      <c r="A392" s="141">
        <v>43053.67087962963</v>
      </c>
      <c r="B392" s="139" t="str">
        <f t="shared" si="6"/>
        <v>16:06:04</v>
      </c>
      <c r="C392" s="142">
        <v>0.66666666666666674</v>
      </c>
      <c r="D392" s="139">
        <v>14.71</v>
      </c>
      <c r="E392" s="139">
        <v>12.7</v>
      </c>
      <c r="F392" s="139">
        <v>127.1</v>
      </c>
      <c r="G392" s="139">
        <v>126.9</v>
      </c>
    </row>
    <row r="393" spans="1:7" x14ac:dyDescent="0.25">
      <c r="A393" s="141">
        <v>43053.671574074076</v>
      </c>
      <c r="B393" s="139" t="str">
        <f t="shared" si="6"/>
        <v>16:07:04</v>
      </c>
      <c r="C393" s="142">
        <v>0.66736111111111118</v>
      </c>
      <c r="D393" s="139">
        <v>14.71</v>
      </c>
      <c r="E393" s="139">
        <v>12.7</v>
      </c>
      <c r="F393" s="139">
        <v>128.69999999999999</v>
      </c>
      <c r="G393" s="139">
        <v>127.7</v>
      </c>
    </row>
    <row r="394" spans="1:7" x14ac:dyDescent="0.25">
      <c r="A394" s="141">
        <v>43053.672268518516</v>
      </c>
      <c r="B394" s="139" t="str">
        <f t="shared" si="6"/>
        <v>16:08:04</v>
      </c>
      <c r="C394" s="142">
        <v>0.66805555555555562</v>
      </c>
      <c r="D394" s="139">
        <v>14.67</v>
      </c>
      <c r="E394" s="139">
        <v>12.8</v>
      </c>
      <c r="F394" s="139">
        <v>128.1</v>
      </c>
      <c r="G394" s="139">
        <v>127.9</v>
      </c>
    </row>
    <row r="395" spans="1:7" x14ac:dyDescent="0.25">
      <c r="A395" s="141">
        <v>43053.672962962963</v>
      </c>
      <c r="B395" s="139" t="str">
        <f t="shared" si="6"/>
        <v>16:09:04</v>
      </c>
      <c r="C395" s="142">
        <v>0.66874999999999996</v>
      </c>
      <c r="D395" s="139">
        <v>14.62</v>
      </c>
      <c r="E395" s="139">
        <v>12.9</v>
      </c>
      <c r="F395" s="139">
        <v>127.5</v>
      </c>
      <c r="G395" s="139">
        <v>127.9</v>
      </c>
    </row>
    <row r="396" spans="1:7" x14ac:dyDescent="0.25">
      <c r="A396" s="141">
        <v>43053.673657407409</v>
      </c>
      <c r="B396" s="139" t="str">
        <f t="shared" si="6"/>
        <v>16:10:04</v>
      </c>
      <c r="C396" s="142">
        <v>0.66944444444444451</v>
      </c>
      <c r="D396" s="139">
        <v>14.61</v>
      </c>
      <c r="E396" s="139">
        <v>12.8</v>
      </c>
      <c r="F396" s="139">
        <v>128.4</v>
      </c>
      <c r="G396" s="139">
        <v>129</v>
      </c>
    </row>
    <row r="397" spans="1:7" x14ac:dyDescent="0.25">
      <c r="A397" s="141">
        <v>43053.674351851849</v>
      </c>
      <c r="B397" s="139" t="str">
        <f t="shared" si="6"/>
        <v>16:11:04</v>
      </c>
      <c r="C397" s="142">
        <v>0.67013888888888895</v>
      </c>
      <c r="D397" s="139">
        <v>14.61</v>
      </c>
      <c r="E397" s="139">
        <v>12.7</v>
      </c>
      <c r="F397" s="139">
        <v>130.19999999999999</v>
      </c>
      <c r="G397" s="139">
        <v>129.1</v>
      </c>
    </row>
    <row r="398" spans="1:7" x14ac:dyDescent="0.25">
      <c r="A398" s="141">
        <v>43053.675046296295</v>
      </c>
      <c r="B398" s="139" t="str">
        <f t="shared" si="6"/>
        <v>16:12:04</v>
      </c>
      <c r="C398" s="142">
        <v>0.67083333333333339</v>
      </c>
      <c r="D398" s="139">
        <v>14.62</v>
      </c>
      <c r="E398" s="139">
        <v>12.8</v>
      </c>
      <c r="F398" s="139">
        <v>130.19999999999999</v>
      </c>
      <c r="G398" s="139">
        <v>130.1</v>
      </c>
    </row>
    <row r="399" spans="1:7" x14ac:dyDescent="0.25">
      <c r="A399" s="141">
        <v>43053.675740740742</v>
      </c>
      <c r="B399" s="139" t="str">
        <f t="shared" si="6"/>
        <v>16:13:04</v>
      </c>
      <c r="C399" s="142">
        <v>0.67152777777777772</v>
      </c>
      <c r="D399" s="139">
        <v>14.53</v>
      </c>
      <c r="E399" s="139">
        <v>12.8</v>
      </c>
      <c r="F399" s="139">
        <v>134.19999999999999</v>
      </c>
      <c r="G399" s="139">
        <v>131.69999999999999</v>
      </c>
    </row>
    <row r="400" spans="1:7" x14ac:dyDescent="0.25">
      <c r="A400" s="141">
        <v>43053.676435185182</v>
      </c>
      <c r="B400" s="139" t="str">
        <f t="shared" si="6"/>
        <v>16:14:04</v>
      </c>
      <c r="C400" s="142">
        <v>0.67222222222222228</v>
      </c>
      <c r="D400" s="139">
        <v>14.52</v>
      </c>
      <c r="E400" s="139">
        <v>12.8</v>
      </c>
      <c r="F400" s="139">
        <v>135.4</v>
      </c>
      <c r="G400" s="139">
        <v>133.9</v>
      </c>
    </row>
    <row r="401" spans="1:7" x14ac:dyDescent="0.25">
      <c r="A401" s="141">
        <v>43053.677129629628</v>
      </c>
      <c r="B401" s="139" t="str">
        <f t="shared" si="6"/>
        <v>16:15:04</v>
      </c>
      <c r="C401" s="142">
        <v>0.67291666666666672</v>
      </c>
      <c r="D401" s="139">
        <v>14.57</v>
      </c>
      <c r="E401" s="139">
        <v>12.7</v>
      </c>
      <c r="F401" s="139">
        <v>134</v>
      </c>
      <c r="G401" s="139">
        <v>133.1</v>
      </c>
    </row>
    <row r="402" spans="1:7" x14ac:dyDescent="0.25">
      <c r="A402" s="141">
        <v>43053.677824074075</v>
      </c>
      <c r="B402" s="139" t="str">
        <f t="shared" si="6"/>
        <v>16:16:04</v>
      </c>
      <c r="C402" s="142">
        <v>0.67361111111111116</v>
      </c>
      <c r="D402" s="139">
        <v>14.52</v>
      </c>
      <c r="E402" s="139">
        <v>12.7</v>
      </c>
      <c r="F402" s="139">
        <v>134.5</v>
      </c>
      <c r="G402" s="139">
        <v>133.5</v>
      </c>
    </row>
    <row r="403" spans="1:7" x14ac:dyDescent="0.25">
      <c r="A403" s="141">
        <v>43053.678518518522</v>
      </c>
      <c r="B403" s="139" t="str">
        <f t="shared" si="6"/>
        <v>16:17:04</v>
      </c>
      <c r="C403" s="142">
        <v>0.67430555555555549</v>
      </c>
      <c r="D403" s="139">
        <v>14.49</v>
      </c>
      <c r="E403" s="139">
        <v>12.8</v>
      </c>
      <c r="F403" s="139">
        <v>134.80000000000001</v>
      </c>
      <c r="G403" s="139">
        <v>134.5</v>
      </c>
    </row>
    <row r="404" spans="1:7" x14ac:dyDescent="0.25">
      <c r="A404" s="141">
        <v>43053.679212962961</v>
      </c>
      <c r="B404" s="139" t="str">
        <f t="shared" si="6"/>
        <v>16:18:04</v>
      </c>
      <c r="C404" s="142">
        <v>0.67500000000000004</v>
      </c>
      <c r="D404" s="139">
        <v>14.42</v>
      </c>
      <c r="E404" s="139">
        <v>12.9</v>
      </c>
      <c r="F404" s="139">
        <v>137.1</v>
      </c>
      <c r="G404" s="139">
        <v>134.80000000000001</v>
      </c>
    </row>
    <row r="405" spans="1:7" x14ac:dyDescent="0.25">
      <c r="A405" s="141">
        <v>43053.679907407408</v>
      </c>
      <c r="B405" s="139" t="str">
        <f t="shared" si="6"/>
        <v>16:19:04</v>
      </c>
      <c r="C405" s="142">
        <v>0.67569444444444449</v>
      </c>
      <c r="D405" s="139">
        <v>14.45</v>
      </c>
      <c r="E405" s="139">
        <v>12.8</v>
      </c>
      <c r="F405" s="139">
        <v>137.1</v>
      </c>
      <c r="G405" s="139">
        <v>135.69999999999999</v>
      </c>
    </row>
    <row r="406" spans="1:7" x14ac:dyDescent="0.25">
      <c r="A406" s="141">
        <v>43053.680601851855</v>
      </c>
      <c r="B406" s="139" t="str">
        <f t="shared" si="6"/>
        <v>16:20:04</v>
      </c>
      <c r="C406" s="142">
        <v>0.67638888888888893</v>
      </c>
      <c r="D406" s="139">
        <v>14.49</v>
      </c>
      <c r="E406" s="139">
        <v>12.6</v>
      </c>
      <c r="F406" s="139">
        <v>137.5</v>
      </c>
      <c r="G406" s="139">
        <v>137.30000000000001</v>
      </c>
    </row>
    <row r="407" spans="1:7" x14ac:dyDescent="0.25">
      <c r="A407" s="141">
        <v>43053.681296296294</v>
      </c>
      <c r="B407" s="139" t="str">
        <f t="shared" si="6"/>
        <v>16:21:04</v>
      </c>
      <c r="C407" s="142">
        <v>0.67708333333333348</v>
      </c>
      <c r="D407" s="139">
        <v>14.45</v>
      </c>
      <c r="E407" s="139">
        <v>12.7</v>
      </c>
      <c r="F407" s="139">
        <v>138.6</v>
      </c>
      <c r="G407" s="139">
        <v>137.9</v>
      </c>
    </row>
    <row r="408" spans="1:7" x14ac:dyDescent="0.25">
      <c r="A408" s="141">
        <v>43053.681990740741</v>
      </c>
      <c r="B408" s="139" t="str">
        <f t="shared" si="6"/>
        <v>16:22:04</v>
      </c>
      <c r="C408" s="142">
        <v>0.67777777777777781</v>
      </c>
      <c r="D408" s="139">
        <v>14.42</v>
      </c>
      <c r="E408" s="139">
        <v>12.8</v>
      </c>
      <c r="F408" s="139">
        <v>138.69999999999999</v>
      </c>
      <c r="G408" s="139">
        <v>138</v>
      </c>
    </row>
    <row r="409" spans="1:7" x14ac:dyDescent="0.25">
      <c r="A409" s="141">
        <v>43053.682685185187</v>
      </c>
      <c r="B409" s="139" t="str">
        <f t="shared" si="6"/>
        <v>16:23:04</v>
      </c>
      <c r="C409" s="142">
        <v>0.67847222222222225</v>
      </c>
      <c r="D409" s="139">
        <v>14.49</v>
      </c>
      <c r="E409" s="139">
        <v>12.8</v>
      </c>
      <c r="F409" s="139">
        <v>140.1</v>
      </c>
      <c r="G409" s="139">
        <v>138.80000000000001</v>
      </c>
    </row>
    <row r="410" spans="1:7" x14ac:dyDescent="0.25">
      <c r="A410" s="141">
        <v>43053.683379629627</v>
      </c>
      <c r="B410" s="139" t="str">
        <f t="shared" si="6"/>
        <v>16:24:04</v>
      </c>
      <c r="C410" s="142">
        <v>0.6791666666666667</v>
      </c>
      <c r="D410" s="139">
        <v>14.54</v>
      </c>
      <c r="E410" s="139">
        <v>12.5</v>
      </c>
      <c r="F410" s="139">
        <v>141.6</v>
      </c>
      <c r="G410" s="139">
        <v>139.19999999999999</v>
      </c>
    </row>
    <row r="411" spans="1:7" x14ac:dyDescent="0.25">
      <c r="A411" s="141">
        <v>43053.684074074074</v>
      </c>
      <c r="B411" s="139" t="str">
        <f t="shared" si="6"/>
        <v>16:25:04</v>
      </c>
      <c r="C411" s="142">
        <v>0.67986111111111125</v>
      </c>
      <c r="D411" s="139">
        <v>14.52</v>
      </c>
      <c r="E411" s="139">
        <v>12.3</v>
      </c>
      <c r="F411" s="139">
        <v>143.19999999999999</v>
      </c>
      <c r="G411" s="139">
        <v>140.1</v>
      </c>
    </row>
    <row r="412" spans="1:7" x14ac:dyDescent="0.25">
      <c r="A412" s="141">
        <v>43053.68476851852</v>
      </c>
      <c r="B412" s="139" t="str">
        <f t="shared" si="6"/>
        <v>16:26:04</v>
      </c>
      <c r="C412" s="142">
        <v>0.68055555555555558</v>
      </c>
      <c r="D412" s="139">
        <v>14.62</v>
      </c>
      <c r="E412" s="139">
        <v>12.1</v>
      </c>
      <c r="F412" s="139">
        <v>140.6</v>
      </c>
      <c r="G412" s="139">
        <v>140.19999999999999</v>
      </c>
    </row>
    <row r="413" spans="1:7" x14ac:dyDescent="0.25">
      <c r="A413" s="141">
        <v>43053.68546296296</v>
      </c>
      <c r="B413" s="139" t="str">
        <f t="shared" si="6"/>
        <v>16:27:04</v>
      </c>
      <c r="C413" s="142">
        <v>0.68125000000000002</v>
      </c>
      <c r="D413" s="139">
        <v>14.66</v>
      </c>
      <c r="E413" s="139">
        <v>12</v>
      </c>
      <c r="F413" s="139">
        <v>142.30000000000001</v>
      </c>
      <c r="G413" s="139">
        <v>140.6</v>
      </c>
    </row>
    <row r="414" spans="1:7" x14ac:dyDescent="0.25">
      <c r="A414" s="141">
        <v>43053.686157407406</v>
      </c>
      <c r="B414" s="139" t="str">
        <f t="shared" si="6"/>
        <v>16:28:04</v>
      </c>
      <c r="C414" s="142">
        <v>0.68194444444444446</v>
      </c>
      <c r="D414" s="139">
        <v>14.69</v>
      </c>
      <c r="E414" s="139">
        <v>11.9</v>
      </c>
      <c r="F414" s="139">
        <v>141.6</v>
      </c>
      <c r="G414" s="139">
        <v>139.6</v>
      </c>
    </row>
    <row r="415" spans="1:7" x14ac:dyDescent="0.25">
      <c r="A415" s="141">
        <v>43053.686851851853</v>
      </c>
      <c r="B415" s="139" t="str">
        <f t="shared" si="6"/>
        <v>16:29:04</v>
      </c>
      <c r="C415" s="142">
        <v>0.68263888888888902</v>
      </c>
      <c r="D415" s="139">
        <v>14.71</v>
      </c>
      <c r="E415" s="139">
        <v>11.8</v>
      </c>
      <c r="F415" s="139">
        <v>139.5</v>
      </c>
      <c r="G415" s="139">
        <v>138.80000000000001</v>
      </c>
    </row>
    <row r="416" spans="1:7" x14ac:dyDescent="0.25">
      <c r="A416" s="141">
        <v>43053.6875462963</v>
      </c>
      <c r="B416" s="139" t="str">
        <f t="shared" si="6"/>
        <v>16:30:04</v>
      </c>
      <c r="C416" s="142">
        <v>0.68333333333333335</v>
      </c>
      <c r="D416" s="139">
        <v>14.75</v>
      </c>
      <c r="E416" s="139">
        <v>11.7</v>
      </c>
      <c r="F416" s="139">
        <v>138.6</v>
      </c>
      <c r="G416" s="139">
        <v>136.69999999999999</v>
      </c>
    </row>
    <row r="417" spans="1:7" x14ac:dyDescent="0.25">
      <c r="A417" s="141">
        <v>43053.688240740739</v>
      </c>
      <c r="B417" s="139" t="str">
        <f t="shared" si="6"/>
        <v>16:31:04</v>
      </c>
      <c r="C417" s="142">
        <v>0.68402777777777779</v>
      </c>
      <c r="D417" s="139">
        <v>14.72</v>
      </c>
      <c r="E417" s="139">
        <v>11.9</v>
      </c>
      <c r="F417" s="139">
        <v>134.1</v>
      </c>
      <c r="G417" s="139">
        <v>132.80000000000001</v>
      </c>
    </row>
    <row r="418" spans="1:7" x14ac:dyDescent="0.25">
      <c r="A418" s="141">
        <v>43053.688935185186</v>
      </c>
      <c r="B418" s="139" t="str">
        <f t="shared" si="6"/>
        <v>16:32:04</v>
      </c>
      <c r="C418" s="142">
        <v>0.68472222222222234</v>
      </c>
      <c r="D418" s="139">
        <v>14.71</v>
      </c>
      <c r="E418" s="139">
        <v>11.5</v>
      </c>
      <c r="F418" s="139">
        <v>136.19999999999999</v>
      </c>
      <c r="G418" s="139">
        <v>135</v>
      </c>
    </row>
    <row r="419" spans="1:7" x14ac:dyDescent="0.25">
      <c r="A419" s="141">
        <v>43053.689629629633</v>
      </c>
      <c r="B419" s="139" t="str">
        <f t="shared" si="6"/>
        <v>16:33:04</v>
      </c>
      <c r="C419" s="142">
        <v>0.68541666666666679</v>
      </c>
      <c r="D419" s="139">
        <v>14.71</v>
      </c>
      <c r="E419" s="139">
        <v>11.6</v>
      </c>
      <c r="F419" s="139">
        <v>134</v>
      </c>
      <c r="G419" s="139">
        <v>133.4</v>
      </c>
    </row>
    <row r="420" spans="1:7" x14ac:dyDescent="0.25">
      <c r="A420" s="141">
        <v>43053.690324074072</v>
      </c>
      <c r="B420" s="139" t="str">
        <f t="shared" si="6"/>
        <v>16:34:04</v>
      </c>
      <c r="C420" s="142">
        <v>0.68611111111111112</v>
      </c>
      <c r="D420" s="139">
        <v>14.72</v>
      </c>
      <c r="E420" s="139">
        <v>11.6</v>
      </c>
      <c r="F420" s="139">
        <v>134</v>
      </c>
      <c r="G420" s="139">
        <v>132.6</v>
      </c>
    </row>
    <row r="421" spans="1:7" x14ac:dyDescent="0.25">
      <c r="A421" s="141">
        <v>43053.691018518519</v>
      </c>
      <c r="B421" s="139" t="str">
        <f t="shared" si="6"/>
        <v>16:35:04</v>
      </c>
      <c r="C421" s="142">
        <v>0.68680555555555556</v>
      </c>
      <c r="D421" s="139">
        <v>14.79</v>
      </c>
      <c r="E421" s="139">
        <v>11.4</v>
      </c>
      <c r="F421" s="139">
        <v>133.5</v>
      </c>
      <c r="G421" s="139">
        <v>131</v>
      </c>
    </row>
    <row r="422" spans="1:7" x14ac:dyDescent="0.25">
      <c r="A422" s="141">
        <v>43053.691712962966</v>
      </c>
      <c r="B422" s="139" t="str">
        <f t="shared" si="6"/>
        <v>16:36:04</v>
      </c>
      <c r="C422" s="142">
        <v>0.68750000000000011</v>
      </c>
      <c r="D422" s="139">
        <v>14.77</v>
      </c>
      <c r="E422" s="139">
        <v>11.4</v>
      </c>
      <c r="F422" s="139">
        <v>132.30000000000001</v>
      </c>
      <c r="G422" s="139">
        <v>130.30000000000001</v>
      </c>
    </row>
    <row r="423" spans="1:7" x14ac:dyDescent="0.25">
      <c r="A423" s="141">
        <v>43053.692407407405</v>
      </c>
      <c r="B423" s="139" t="str">
        <f t="shared" si="6"/>
        <v>16:37:04</v>
      </c>
      <c r="C423" s="142">
        <v>0.68819444444444455</v>
      </c>
      <c r="D423" s="139">
        <v>14.78</v>
      </c>
      <c r="E423" s="139">
        <v>11.4</v>
      </c>
      <c r="F423" s="139">
        <v>131.6</v>
      </c>
      <c r="G423" s="139">
        <v>129.6</v>
      </c>
    </row>
    <row r="424" spans="1:7" x14ac:dyDescent="0.25">
      <c r="A424" s="141">
        <v>43053.693101851852</v>
      </c>
      <c r="B424" s="139" t="str">
        <f t="shared" si="6"/>
        <v>16:38:04</v>
      </c>
      <c r="C424" s="142">
        <v>0.68888888888888888</v>
      </c>
      <c r="D424" s="139">
        <v>14.79</v>
      </c>
      <c r="E424" s="139">
        <v>11.4</v>
      </c>
      <c r="F424" s="139">
        <v>131.4</v>
      </c>
      <c r="G424" s="139">
        <v>129.30000000000001</v>
      </c>
    </row>
    <row r="425" spans="1:7" x14ac:dyDescent="0.25">
      <c r="A425" s="141">
        <v>43053.693796296298</v>
      </c>
      <c r="B425" s="139" t="str">
        <f t="shared" si="6"/>
        <v>16:39:04</v>
      </c>
      <c r="C425" s="142">
        <v>0.68958333333333333</v>
      </c>
      <c r="D425" s="139">
        <v>14.8</v>
      </c>
      <c r="E425" s="139">
        <v>11.5</v>
      </c>
      <c r="F425" s="139">
        <v>130.69999999999999</v>
      </c>
      <c r="G425" s="139">
        <v>128</v>
      </c>
    </row>
    <row r="426" spans="1:7" x14ac:dyDescent="0.25">
      <c r="A426" s="141">
        <v>43053.694490740738</v>
      </c>
      <c r="B426" s="139" t="str">
        <f t="shared" si="6"/>
        <v>16:40:04</v>
      </c>
      <c r="C426" s="142">
        <v>0.69027777777777788</v>
      </c>
      <c r="D426" s="139">
        <v>14.76</v>
      </c>
      <c r="E426" s="139">
        <v>11.5</v>
      </c>
      <c r="F426" s="139">
        <v>130.4</v>
      </c>
      <c r="G426" s="139">
        <v>127.3</v>
      </c>
    </row>
    <row r="427" spans="1:7" x14ac:dyDescent="0.25">
      <c r="A427" s="141">
        <v>43053.695185185185</v>
      </c>
      <c r="B427" s="139" t="str">
        <f t="shared" si="6"/>
        <v>16:41:04</v>
      </c>
      <c r="C427" s="142">
        <v>0.69097222222222232</v>
      </c>
      <c r="D427" s="139">
        <v>14.81</v>
      </c>
      <c r="E427" s="139">
        <v>11.4</v>
      </c>
      <c r="F427" s="139">
        <v>129.4</v>
      </c>
      <c r="G427" s="139">
        <v>127.3</v>
      </c>
    </row>
    <row r="428" spans="1:7" x14ac:dyDescent="0.25">
      <c r="A428" s="141">
        <v>43053.695879629631</v>
      </c>
      <c r="B428" s="139" t="str">
        <f t="shared" si="6"/>
        <v>16:42:04</v>
      </c>
      <c r="C428" s="142">
        <v>0.69166666666666665</v>
      </c>
      <c r="D428" s="139">
        <v>14.81</v>
      </c>
      <c r="E428" s="139">
        <v>11.4</v>
      </c>
      <c r="F428" s="139">
        <v>128.69999999999999</v>
      </c>
      <c r="G428" s="139">
        <v>127.2</v>
      </c>
    </row>
    <row r="429" spans="1:7" x14ac:dyDescent="0.25">
      <c r="A429" s="141">
        <v>43053.696574074071</v>
      </c>
      <c r="B429" s="139" t="str">
        <f t="shared" si="6"/>
        <v>16:43:04</v>
      </c>
      <c r="C429" s="142">
        <v>0.69236111111111109</v>
      </c>
      <c r="D429" s="139">
        <v>14.72</v>
      </c>
      <c r="E429" s="139">
        <v>11.4</v>
      </c>
      <c r="F429" s="139">
        <v>128.30000000000001</v>
      </c>
      <c r="G429" s="139">
        <v>127.1</v>
      </c>
    </row>
    <row r="430" spans="1:7" x14ac:dyDescent="0.25">
      <c r="A430" s="141">
        <v>43053.697268518517</v>
      </c>
      <c r="B430" s="139" t="str">
        <f t="shared" si="6"/>
        <v>16:44:04</v>
      </c>
      <c r="C430" s="142">
        <v>0.69305555555555565</v>
      </c>
      <c r="D430" s="139">
        <v>14.76</v>
      </c>
      <c r="E430" s="139">
        <v>11.4</v>
      </c>
      <c r="F430" s="139">
        <v>127.9</v>
      </c>
      <c r="G430" s="139">
        <v>126.7</v>
      </c>
    </row>
    <row r="431" spans="1:7" x14ac:dyDescent="0.25">
      <c r="A431" s="141">
        <v>43053.697962962964</v>
      </c>
      <c r="B431" s="139" t="str">
        <f t="shared" si="6"/>
        <v>16:45:04</v>
      </c>
      <c r="C431" s="142">
        <v>0.69375000000000009</v>
      </c>
      <c r="D431" s="139">
        <v>14.76</v>
      </c>
      <c r="E431" s="139">
        <v>11.4</v>
      </c>
      <c r="F431" s="139">
        <v>128.19999999999999</v>
      </c>
      <c r="G431" s="139">
        <v>126.1</v>
      </c>
    </row>
    <row r="432" spans="1:7" x14ac:dyDescent="0.25">
      <c r="A432" s="141">
        <v>43053.698657407411</v>
      </c>
      <c r="B432" s="139" t="str">
        <f t="shared" si="6"/>
        <v>16:46:04</v>
      </c>
      <c r="C432" s="142">
        <v>0.69444444444444442</v>
      </c>
      <c r="D432" s="139">
        <v>14.76</v>
      </c>
      <c r="E432" s="139">
        <v>11.3</v>
      </c>
      <c r="F432" s="139">
        <v>126.8</v>
      </c>
      <c r="G432" s="139">
        <v>125.8</v>
      </c>
    </row>
    <row r="433" spans="1:7" x14ac:dyDescent="0.25">
      <c r="A433" s="141">
        <v>43053.69935185185</v>
      </c>
      <c r="B433" s="139" t="str">
        <f t="shared" si="6"/>
        <v>16:47:04</v>
      </c>
      <c r="C433" s="142">
        <v>0.69513888888888897</v>
      </c>
      <c r="D433" s="139">
        <v>14.81</v>
      </c>
      <c r="E433" s="139">
        <v>11.3</v>
      </c>
      <c r="F433" s="139">
        <v>128.30000000000001</v>
      </c>
      <c r="G433" s="139">
        <v>126.2</v>
      </c>
    </row>
    <row r="434" spans="1:7" x14ac:dyDescent="0.25">
      <c r="A434" s="141">
        <v>43053.700046296297</v>
      </c>
      <c r="B434" s="139" t="str">
        <f t="shared" si="6"/>
        <v>16:48:04</v>
      </c>
      <c r="C434" s="142">
        <v>0.69583333333333341</v>
      </c>
      <c r="D434" s="139">
        <v>14.75</v>
      </c>
      <c r="E434" s="139">
        <v>11.4</v>
      </c>
      <c r="F434" s="139">
        <v>128.30000000000001</v>
      </c>
      <c r="G434" s="139">
        <v>126.5</v>
      </c>
    </row>
    <row r="435" spans="1:7" x14ac:dyDescent="0.25">
      <c r="A435" s="141">
        <v>43053.700740740744</v>
      </c>
      <c r="B435" s="139" t="str">
        <f t="shared" si="6"/>
        <v>16:49:04</v>
      </c>
      <c r="C435" s="142">
        <v>0.69652777777777786</v>
      </c>
      <c r="D435" s="139">
        <v>14.75</v>
      </c>
      <c r="E435" s="139">
        <v>11.5</v>
      </c>
      <c r="F435" s="139">
        <v>128.1</v>
      </c>
      <c r="G435" s="139">
        <v>125.6</v>
      </c>
    </row>
    <row r="436" spans="1:7" x14ac:dyDescent="0.25">
      <c r="A436" s="141">
        <v>43053.701435185183</v>
      </c>
      <c r="B436" s="139" t="str">
        <f t="shared" si="6"/>
        <v>16:50:04</v>
      </c>
      <c r="C436" s="142">
        <v>0.69722222222222219</v>
      </c>
      <c r="D436" s="139">
        <v>14.8</v>
      </c>
      <c r="E436" s="139">
        <v>11.6</v>
      </c>
      <c r="F436" s="139">
        <v>128.69999999999999</v>
      </c>
      <c r="G436" s="139">
        <v>126.7</v>
      </c>
    </row>
    <row r="437" spans="1:7" x14ac:dyDescent="0.25">
      <c r="A437" s="141">
        <v>43053.70212962963</v>
      </c>
      <c r="B437" s="139" t="str">
        <f t="shared" si="6"/>
        <v>16:51:04</v>
      </c>
      <c r="C437" s="142">
        <v>0.69791666666666674</v>
      </c>
      <c r="D437" s="139">
        <v>14.81</v>
      </c>
      <c r="E437" s="139">
        <v>11.6</v>
      </c>
      <c r="F437" s="139">
        <v>128.19999999999999</v>
      </c>
      <c r="G437" s="139">
        <v>126.3</v>
      </c>
    </row>
    <row r="438" spans="1:7" x14ac:dyDescent="0.25">
      <c r="A438" s="141">
        <v>43053.702824074076</v>
      </c>
      <c r="B438" s="139" t="str">
        <f t="shared" si="6"/>
        <v>16:52:04</v>
      </c>
      <c r="C438" s="142">
        <v>0.69861111111111118</v>
      </c>
      <c r="D438" s="139">
        <v>14.74</v>
      </c>
      <c r="E438" s="139">
        <v>11.7</v>
      </c>
      <c r="F438" s="139">
        <v>128.6</v>
      </c>
      <c r="G438" s="139">
        <v>125.8</v>
      </c>
    </row>
    <row r="439" spans="1:7" x14ac:dyDescent="0.25">
      <c r="A439" s="141">
        <v>43053.703518518516</v>
      </c>
      <c r="B439" s="139" t="str">
        <f t="shared" si="6"/>
        <v>16:53:04</v>
      </c>
      <c r="C439" s="142">
        <v>0.69930555555555562</v>
      </c>
      <c r="D439" s="139">
        <v>14.71</v>
      </c>
      <c r="E439" s="139">
        <v>11.8</v>
      </c>
      <c r="F439" s="139">
        <v>128.69999999999999</v>
      </c>
      <c r="G439" s="139">
        <v>126.2</v>
      </c>
    </row>
    <row r="440" spans="1:7" x14ac:dyDescent="0.25">
      <c r="A440" s="141">
        <v>43053.704212962963</v>
      </c>
      <c r="B440" s="139" t="str">
        <f t="shared" si="6"/>
        <v>16:54:04</v>
      </c>
      <c r="C440" s="142">
        <v>0.7</v>
      </c>
      <c r="D440" s="139">
        <v>14.77</v>
      </c>
      <c r="E440" s="139">
        <v>11.8</v>
      </c>
      <c r="F440" s="139">
        <v>129</v>
      </c>
      <c r="G440" s="139">
        <v>127</v>
      </c>
    </row>
    <row r="441" spans="1:7" x14ac:dyDescent="0.25">
      <c r="A441" s="141">
        <v>43053.704907407409</v>
      </c>
      <c r="B441" s="139" t="str">
        <f t="shared" si="6"/>
        <v>16:55:04</v>
      </c>
      <c r="C441" s="142">
        <v>0.70069444444444451</v>
      </c>
      <c r="D441" s="139">
        <v>14.72</v>
      </c>
      <c r="E441" s="139">
        <v>11.9</v>
      </c>
      <c r="F441" s="139">
        <v>128.6</v>
      </c>
      <c r="G441" s="139">
        <v>126.6</v>
      </c>
    </row>
    <row r="442" spans="1:7" x14ac:dyDescent="0.25">
      <c r="A442" s="141">
        <v>43053.705601851849</v>
      </c>
      <c r="B442" s="139" t="str">
        <f t="shared" si="6"/>
        <v>16:56:04</v>
      </c>
      <c r="C442" s="142">
        <v>0.70138888888888895</v>
      </c>
      <c r="D442" s="139">
        <v>14.79</v>
      </c>
      <c r="E442" s="139">
        <v>12</v>
      </c>
      <c r="F442" s="139">
        <v>128.80000000000001</v>
      </c>
      <c r="G442" s="139">
        <v>127.5</v>
      </c>
    </row>
    <row r="443" spans="1:7" x14ac:dyDescent="0.25">
      <c r="A443" s="141">
        <v>43053.706296296295</v>
      </c>
      <c r="B443" s="139" t="str">
        <f t="shared" si="6"/>
        <v>16:57:04</v>
      </c>
      <c r="C443" s="142">
        <v>0.70208333333333339</v>
      </c>
      <c r="D443" s="139">
        <v>14.75</v>
      </c>
      <c r="E443" s="139">
        <v>12.2</v>
      </c>
      <c r="F443" s="139">
        <v>129.9</v>
      </c>
      <c r="G443" s="139">
        <v>128.1</v>
      </c>
    </row>
    <row r="444" spans="1:7" x14ac:dyDescent="0.25">
      <c r="A444" s="141">
        <v>43053.706990740742</v>
      </c>
      <c r="B444" s="139" t="str">
        <f t="shared" si="6"/>
        <v>16:58:04</v>
      </c>
      <c r="C444" s="142">
        <v>0.70277777777777772</v>
      </c>
      <c r="D444" s="139">
        <v>14.8</v>
      </c>
      <c r="E444" s="139">
        <v>12.3</v>
      </c>
      <c r="F444" s="139">
        <v>130.19999999999999</v>
      </c>
      <c r="G444" s="139">
        <v>127.7</v>
      </c>
    </row>
    <row r="445" spans="1:7" x14ac:dyDescent="0.25">
      <c r="A445" s="141">
        <v>43053.707685185182</v>
      </c>
      <c r="B445" s="139" t="str">
        <f t="shared" si="6"/>
        <v>16:59:04</v>
      </c>
      <c r="C445" s="142">
        <v>0.70347222222222228</v>
      </c>
      <c r="D445" s="139">
        <v>14.81</v>
      </c>
      <c r="E445" s="139">
        <v>12.3</v>
      </c>
      <c r="F445" s="139">
        <v>130.69999999999999</v>
      </c>
      <c r="G445" s="139">
        <v>128.6</v>
      </c>
    </row>
    <row r="446" spans="1:7" x14ac:dyDescent="0.25">
      <c r="A446" s="141">
        <v>43053.708379629628</v>
      </c>
      <c r="B446" s="139" t="str">
        <f t="shared" si="6"/>
        <v>17:00:04</v>
      </c>
      <c r="C446" s="142">
        <v>0.70416666666666672</v>
      </c>
      <c r="D446" s="139">
        <v>14.81</v>
      </c>
      <c r="E446" s="139">
        <v>12.4</v>
      </c>
      <c r="F446" s="139">
        <v>129.9</v>
      </c>
      <c r="G446" s="139">
        <v>129.69999999999999</v>
      </c>
    </row>
    <row r="447" spans="1:7" x14ac:dyDescent="0.25">
      <c r="A447" s="141">
        <v>43053.709074074075</v>
      </c>
      <c r="B447" s="139" t="str">
        <f t="shared" si="6"/>
        <v>17:01:04</v>
      </c>
      <c r="C447" s="142">
        <v>0.70486111111111116</v>
      </c>
      <c r="D447" s="139">
        <v>14.97</v>
      </c>
      <c r="E447" s="139">
        <v>12.3</v>
      </c>
      <c r="F447" s="139">
        <v>131.69999999999999</v>
      </c>
      <c r="G447" s="139">
        <v>129.80000000000001</v>
      </c>
    </row>
    <row r="448" spans="1:7" x14ac:dyDescent="0.25">
      <c r="A448" s="141">
        <v>43053.709768518522</v>
      </c>
      <c r="B448" s="139" t="str">
        <f t="shared" si="6"/>
        <v>17:02:04</v>
      </c>
      <c r="C448" s="142">
        <v>0.70555555555555549</v>
      </c>
      <c r="D448" s="139">
        <v>15.16</v>
      </c>
      <c r="E448" s="139">
        <v>12.1</v>
      </c>
      <c r="F448" s="139">
        <v>131.4</v>
      </c>
      <c r="G448" s="139">
        <v>129.30000000000001</v>
      </c>
    </row>
    <row r="449" spans="1:7" x14ac:dyDescent="0.25">
      <c r="A449" s="141">
        <v>43053.710462962961</v>
      </c>
      <c r="B449" s="139" t="str">
        <f t="shared" si="6"/>
        <v>17:03:04</v>
      </c>
      <c r="C449" s="142">
        <v>0.70625000000000004</v>
      </c>
      <c r="D449" s="139">
        <v>15.05</v>
      </c>
      <c r="E449" s="139">
        <v>12.1</v>
      </c>
      <c r="F449" s="139">
        <v>130.80000000000001</v>
      </c>
      <c r="G449" s="139">
        <v>129.5</v>
      </c>
    </row>
    <row r="450" spans="1:7" x14ac:dyDescent="0.25">
      <c r="A450" s="141">
        <v>43053.711157407408</v>
      </c>
      <c r="B450" s="139" t="str">
        <f t="shared" ref="B450:B511" si="7">IF(HOUR(A450)&lt;1,"0"&amp;HOUR(A450),HOUR(A450))&amp;":"&amp;IF(MINUTE(A450)&lt;10,"0"&amp;MINUTE(A450),MINUTE(A450))&amp;":"&amp;IF(SECOND(A450)&lt;10,"0"&amp;SECOND(A450),SECOND(A450))</f>
        <v>17:04:04</v>
      </c>
      <c r="C450" s="142">
        <v>0.70694444444444449</v>
      </c>
      <c r="D450" s="139">
        <v>14.97</v>
      </c>
      <c r="E450" s="139">
        <v>12.4</v>
      </c>
      <c r="F450" s="139">
        <v>131.4</v>
      </c>
      <c r="G450" s="139">
        <v>129.30000000000001</v>
      </c>
    </row>
    <row r="451" spans="1:7" x14ac:dyDescent="0.25">
      <c r="A451" s="141">
        <v>43053.711851851855</v>
      </c>
      <c r="B451" s="139" t="str">
        <f t="shared" si="7"/>
        <v>17:05:04</v>
      </c>
      <c r="C451" s="142">
        <v>0.70763888888888893</v>
      </c>
      <c r="D451" s="139">
        <v>14.96</v>
      </c>
      <c r="E451" s="139">
        <v>12.4</v>
      </c>
      <c r="F451" s="139">
        <v>130.19999999999999</v>
      </c>
      <c r="G451" s="139">
        <v>128.19999999999999</v>
      </c>
    </row>
    <row r="452" spans="1:7" s="140" customFormat="1" x14ac:dyDescent="0.25">
      <c r="A452" s="143">
        <v>43053.712546296294</v>
      </c>
      <c r="B452" s="140" t="str">
        <f t="shared" si="7"/>
        <v>17:06:04</v>
      </c>
      <c r="C452" s="144">
        <v>0.70833333333333348</v>
      </c>
      <c r="D452" s="140">
        <v>14.89</v>
      </c>
      <c r="E452" s="140">
        <v>12.3</v>
      </c>
      <c r="F452" s="140">
        <v>128.1</v>
      </c>
      <c r="G452" s="140">
        <v>126.7</v>
      </c>
    </row>
    <row r="453" spans="1:7" x14ac:dyDescent="0.25">
      <c r="A453" s="141">
        <v>43053.713240740741</v>
      </c>
      <c r="B453" s="139" t="str">
        <f t="shared" si="7"/>
        <v>17:07:04</v>
      </c>
      <c r="C453" s="142">
        <v>0.70902777777777781</v>
      </c>
      <c r="D453" s="139">
        <v>14.83</v>
      </c>
      <c r="E453" s="139">
        <v>12.4</v>
      </c>
      <c r="F453" s="139">
        <v>129.30000000000001</v>
      </c>
      <c r="G453" s="139">
        <v>126.4</v>
      </c>
    </row>
    <row r="454" spans="1:7" x14ac:dyDescent="0.25">
      <c r="A454" s="141">
        <v>43053.713935185187</v>
      </c>
      <c r="B454" s="139" t="str">
        <f t="shared" si="7"/>
        <v>17:08:04</v>
      </c>
      <c r="C454" s="142">
        <v>0.70972222222222225</v>
      </c>
      <c r="D454" s="139">
        <v>14.81</v>
      </c>
      <c r="E454" s="139">
        <v>12.6</v>
      </c>
      <c r="F454" s="139">
        <v>127.9</v>
      </c>
      <c r="G454" s="139">
        <v>126.1</v>
      </c>
    </row>
    <row r="455" spans="1:7" x14ac:dyDescent="0.25">
      <c r="A455" s="141">
        <v>43053.714629629627</v>
      </c>
      <c r="B455" s="139" t="str">
        <f t="shared" si="7"/>
        <v>17:09:04</v>
      </c>
      <c r="C455" s="142">
        <v>0.7104166666666667</v>
      </c>
      <c r="D455" s="139">
        <v>14.81</v>
      </c>
      <c r="E455" s="139">
        <v>12.5</v>
      </c>
      <c r="F455" s="139">
        <v>125.9</v>
      </c>
      <c r="G455" s="139">
        <v>123.7</v>
      </c>
    </row>
    <row r="456" spans="1:7" x14ac:dyDescent="0.25">
      <c r="A456" s="141">
        <v>43053.715324074074</v>
      </c>
      <c r="B456" s="139" t="str">
        <f t="shared" si="7"/>
        <v>17:10:04</v>
      </c>
      <c r="C456" s="142">
        <v>0.71111111111111125</v>
      </c>
      <c r="D456" s="139">
        <v>14.76</v>
      </c>
      <c r="E456" s="139">
        <v>12.5</v>
      </c>
      <c r="F456" s="139">
        <v>126.1</v>
      </c>
      <c r="G456" s="139">
        <v>124</v>
      </c>
    </row>
    <row r="457" spans="1:7" x14ac:dyDescent="0.25">
      <c r="A457" s="141">
        <v>43053.71601851852</v>
      </c>
      <c r="B457" s="139" t="str">
        <f t="shared" si="7"/>
        <v>17:11:04</v>
      </c>
      <c r="C457" s="142">
        <v>0.71180555555555558</v>
      </c>
      <c r="D457" s="139">
        <v>14.69</v>
      </c>
      <c r="E457" s="139">
        <v>12.7</v>
      </c>
      <c r="F457" s="139">
        <v>125.7</v>
      </c>
      <c r="G457" s="139">
        <v>124.6</v>
      </c>
    </row>
    <row r="458" spans="1:7" x14ac:dyDescent="0.25">
      <c r="A458" s="141">
        <v>43053.71671296296</v>
      </c>
      <c r="B458" s="139" t="str">
        <f t="shared" si="7"/>
        <v>17:12:04</v>
      </c>
      <c r="C458" s="142">
        <v>0.71250000000000002</v>
      </c>
      <c r="D458" s="139">
        <v>14.62</v>
      </c>
      <c r="E458" s="139">
        <v>13</v>
      </c>
      <c r="F458" s="139">
        <v>127.3</v>
      </c>
      <c r="G458" s="139">
        <v>125.2</v>
      </c>
    </row>
    <row r="459" spans="1:7" x14ac:dyDescent="0.25">
      <c r="A459" s="141">
        <v>43053.717407407406</v>
      </c>
      <c r="B459" s="139" t="str">
        <f t="shared" si="7"/>
        <v>17:13:04</v>
      </c>
      <c r="C459" s="142">
        <v>0.71319444444444446</v>
      </c>
      <c r="D459" s="139">
        <v>14.62</v>
      </c>
      <c r="E459" s="139">
        <v>13</v>
      </c>
      <c r="F459" s="139">
        <v>127.6</v>
      </c>
      <c r="G459" s="139">
        <v>126.6</v>
      </c>
    </row>
    <row r="460" spans="1:7" x14ac:dyDescent="0.25">
      <c r="A460" s="141">
        <v>43053.718101851853</v>
      </c>
      <c r="B460" s="139" t="str">
        <f t="shared" si="7"/>
        <v>17:14:04</v>
      </c>
      <c r="C460" s="142">
        <v>0.71388888888888902</v>
      </c>
      <c r="D460" s="139">
        <v>14.62</v>
      </c>
      <c r="E460" s="139">
        <v>13</v>
      </c>
      <c r="F460" s="139">
        <v>129.1</v>
      </c>
      <c r="G460" s="139">
        <v>126.8</v>
      </c>
    </row>
    <row r="461" spans="1:7" x14ac:dyDescent="0.25">
      <c r="A461" s="141">
        <v>43053.7187962963</v>
      </c>
      <c r="B461" s="139" t="str">
        <f t="shared" si="7"/>
        <v>17:15:04</v>
      </c>
      <c r="C461" s="142">
        <v>0.71458333333333335</v>
      </c>
      <c r="D461" s="139">
        <v>14.61</v>
      </c>
      <c r="E461" s="139">
        <v>13.1</v>
      </c>
      <c r="F461" s="139">
        <v>131.1</v>
      </c>
      <c r="G461" s="139">
        <v>129.30000000000001</v>
      </c>
    </row>
    <row r="462" spans="1:7" x14ac:dyDescent="0.25">
      <c r="A462" s="141">
        <v>43053.719490740739</v>
      </c>
      <c r="B462" s="139" t="str">
        <f t="shared" si="7"/>
        <v>17:16:04</v>
      </c>
      <c r="C462" s="142">
        <v>0.71527777777777779</v>
      </c>
      <c r="D462" s="139">
        <v>14.62</v>
      </c>
      <c r="E462" s="139">
        <v>13.1</v>
      </c>
      <c r="F462" s="139">
        <v>131</v>
      </c>
      <c r="G462" s="139">
        <v>130</v>
      </c>
    </row>
    <row r="463" spans="1:7" x14ac:dyDescent="0.25">
      <c r="A463" s="141">
        <v>43053.720185185186</v>
      </c>
      <c r="B463" s="139" t="str">
        <f t="shared" si="7"/>
        <v>17:17:04</v>
      </c>
      <c r="C463" s="142">
        <v>0.71597222222222223</v>
      </c>
      <c r="D463" s="139">
        <v>14.62</v>
      </c>
      <c r="E463" s="139">
        <v>13</v>
      </c>
      <c r="F463" s="139">
        <v>133</v>
      </c>
      <c r="G463" s="139">
        <v>131.30000000000001</v>
      </c>
    </row>
    <row r="464" spans="1:7" x14ac:dyDescent="0.25">
      <c r="A464" s="141">
        <v>43053.720879629633</v>
      </c>
      <c r="B464" s="139" t="str">
        <f t="shared" si="7"/>
        <v>17:18:04</v>
      </c>
      <c r="C464" s="142">
        <v>0.71666666666666679</v>
      </c>
      <c r="D464" s="139">
        <v>14.61</v>
      </c>
      <c r="E464" s="139">
        <v>13</v>
      </c>
      <c r="F464" s="139">
        <v>135</v>
      </c>
      <c r="G464" s="139">
        <v>133</v>
      </c>
    </row>
    <row r="465" spans="1:7" x14ac:dyDescent="0.25">
      <c r="A465" s="141">
        <v>43053.721574074072</v>
      </c>
      <c r="B465" s="139" t="str">
        <f t="shared" si="7"/>
        <v>17:19:04</v>
      </c>
      <c r="C465" s="142">
        <v>0.71736111111111112</v>
      </c>
      <c r="D465" s="139">
        <v>14.62</v>
      </c>
      <c r="E465" s="139">
        <v>13</v>
      </c>
      <c r="F465" s="139">
        <v>135.69999999999999</v>
      </c>
      <c r="G465" s="139">
        <v>134.4</v>
      </c>
    </row>
    <row r="466" spans="1:7" x14ac:dyDescent="0.25">
      <c r="A466" s="141">
        <v>43053.722268518519</v>
      </c>
      <c r="B466" s="139" t="str">
        <f t="shared" si="7"/>
        <v>17:20:04</v>
      </c>
      <c r="C466" s="142">
        <v>0.71805555555555556</v>
      </c>
      <c r="D466" s="139">
        <v>14.62</v>
      </c>
      <c r="E466" s="139">
        <v>13</v>
      </c>
      <c r="F466" s="139">
        <v>137.1</v>
      </c>
      <c r="G466" s="139">
        <v>135.4</v>
      </c>
    </row>
    <row r="467" spans="1:7" x14ac:dyDescent="0.25">
      <c r="A467" s="141">
        <v>43053.722962962966</v>
      </c>
      <c r="B467" s="139" t="str">
        <f t="shared" si="7"/>
        <v>17:21:04</v>
      </c>
      <c r="C467" s="142">
        <v>0.71875000000000011</v>
      </c>
      <c r="D467" s="139">
        <v>14.61</v>
      </c>
      <c r="E467" s="139">
        <v>13</v>
      </c>
      <c r="F467" s="139">
        <v>138.6</v>
      </c>
      <c r="G467" s="139">
        <v>136.9</v>
      </c>
    </row>
    <row r="468" spans="1:7" x14ac:dyDescent="0.25">
      <c r="A468" s="141">
        <v>43053.723657407405</v>
      </c>
      <c r="B468" s="139" t="str">
        <f t="shared" si="7"/>
        <v>17:22:04</v>
      </c>
      <c r="C468" s="142">
        <v>0.71944444444444455</v>
      </c>
      <c r="D468" s="139">
        <v>14.62</v>
      </c>
      <c r="E468" s="139">
        <v>13.1</v>
      </c>
      <c r="F468" s="139">
        <v>137.80000000000001</v>
      </c>
      <c r="G468" s="139">
        <v>136.9</v>
      </c>
    </row>
    <row r="469" spans="1:7" x14ac:dyDescent="0.25">
      <c r="A469" s="141">
        <v>43053.724351851852</v>
      </c>
      <c r="B469" s="139" t="str">
        <f t="shared" si="7"/>
        <v>17:23:04</v>
      </c>
      <c r="C469" s="142">
        <v>0.72013888888888888</v>
      </c>
      <c r="D469" s="139">
        <v>14.61</v>
      </c>
      <c r="E469" s="139">
        <v>13</v>
      </c>
      <c r="F469" s="139">
        <v>139.30000000000001</v>
      </c>
      <c r="G469" s="139">
        <v>137.19999999999999</v>
      </c>
    </row>
    <row r="470" spans="1:7" x14ac:dyDescent="0.25">
      <c r="A470" s="141">
        <v>43053.725046296298</v>
      </c>
      <c r="B470" s="139" t="str">
        <f t="shared" si="7"/>
        <v>17:24:04</v>
      </c>
      <c r="C470" s="142">
        <v>0.72083333333333333</v>
      </c>
      <c r="D470" s="139">
        <v>14.55</v>
      </c>
      <c r="E470" s="139">
        <v>13</v>
      </c>
      <c r="F470" s="139">
        <v>139.30000000000001</v>
      </c>
      <c r="G470" s="139">
        <v>137.80000000000001</v>
      </c>
    </row>
    <row r="471" spans="1:7" x14ac:dyDescent="0.25">
      <c r="A471" s="141">
        <v>43053.725740740738</v>
      </c>
      <c r="B471" s="139" t="str">
        <f t="shared" si="7"/>
        <v>17:25:04</v>
      </c>
      <c r="C471" s="142">
        <v>0.72152777777777788</v>
      </c>
      <c r="D471" s="139">
        <v>14.52</v>
      </c>
      <c r="E471" s="139">
        <v>13</v>
      </c>
      <c r="F471" s="139">
        <v>140.19999999999999</v>
      </c>
      <c r="G471" s="139">
        <v>138.1</v>
      </c>
    </row>
    <row r="472" spans="1:7" x14ac:dyDescent="0.25">
      <c r="A472" s="141">
        <v>43053.726435185185</v>
      </c>
      <c r="B472" s="139" t="str">
        <f t="shared" si="7"/>
        <v>17:26:04</v>
      </c>
      <c r="C472" s="142">
        <v>0.72222222222222232</v>
      </c>
      <c r="D472" s="139">
        <v>14.53</v>
      </c>
      <c r="E472" s="139">
        <v>12.9</v>
      </c>
      <c r="F472" s="139">
        <v>140.6</v>
      </c>
      <c r="G472" s="139">
        <v>138.80000000000001</v>
      </c>
    </row>
    <row r="473" spans="1:7" x14ac:dyDescent="0.25">
      <c r="A473" s="141">
        <v>43053.727129629631</v>
      </c>
      <c r="B473" s="139" t="str">
        <f t="shared" si="7"/>
        <v>17:27:04</v>
      </c>
      <c r="C473" s="142">
        <v>0.72291666666666665</v>
      </c>
      <c r="D473" s="139">
        <v>14.52</v>
      </c>
      <c r="E473" s="139">
        <v>12.9</v>
      </c>
      <c r="F473" s="139">
        <v>140.1</v>
      </c>
      <c r="G473" s="139">
        <v>138.69999999999999</v>
      </c>
    </row>
    <row r="474" spans="1:7" x14ac:dyDescent="0.25">
      <c r="A474" s="141">
        <v>43053.727824074071</v>
      </c>
      <c r="B474" s="139" t="str">
        <f t="shared" si="7"/>
        <v>17:28:04</v>
      </c>
      <c r="C474" s="142">
        <v>0.72361111111111109</v>
      </c>
      <c r="D474" s="139">
        <v>14.52</v>
      </c>
      <c r="E474" s="139">
        <v>12.9</v>
      </c>
      <c r="F474" s="139">
        <v>141.30000000000001</v>
      </c>
      <c r="G474" s="139">
        <v>138.9</v>
      </c>
    </row>
    <row r="475" spans="1:7" x14ac:dyDescent="0.25">
      <c r="A475" s="141">
        <v>43053.728518518517</v>
      </c>
      <c r="B475" s="139" t="str">
        <f t="shared" si="7"/>
        <v>17:29:04</v>
      </c>
      <c r="C475" s="142">
        <v>0.72430555555555565</v>
      </c>
      <c r="D475" s="139">
        <v>14.52</v>
      </c>
      <c r="E475" s="139">
        <v>12.8</v>
      </c>
      <c r="F475" s="139">
        <v>140.4</v>
      </c>
      <c r="G475" s="139">
        <v>139.80000000000001</v>
      </c>
    </row>
    <row r="476" spans="1:7" x14ac:dyDescent="0.25">
      <c r="A476" s="141">
        <v>43053.729212962964</v>
      </c>
      <c r="B476" s="139" t="str">
        <f t="shared" si="7"/>
        <v>17:30:04</v>
      </c>
      <c r="C476" s="142">
        <v>0.72500000000000009</v>
      </c>
      <c r="D476" s="139">
        <v>14.48</v>
      </c>
      <c r="E476" s="139">
        <v>12.8</v>
      </c>
      <c r="F476" s="139">
        <v>142.4</v>
      </c>
      <c r="G476" s="139">
        <v>140.4</v>
      </c>
    </row>
    <row r="477" spans="1:7" x14ac:dyDescent="0.25">
      <c r="A477" s="141">
        <v>43053.729907407411</v>
      </c>
      <c r="B477" s="139" t="str">
        <f t="shared" si="7"/>
        <v>17:31:04</v>
      </c>
      <c r="C477" s="142">
        <v>0.72569444444444442</v>
      </c>
      <c r="D477" s="139">
        <v>14.47</v>
      </c>
      <c r="E477" s="139">
        <v>12.8</v>
      </c>
      <c r="F477" s="139">
        <v>143.1</v>
      </c>
      <c r="G477" s="139">
        <v>140.69999999999999</v>
      </c>
    </row>
    <row r="478" spans="1:7" x14ac:dyDescent="0.25">
      <c r="A478" s="141">
        <v>43053.73060185185</v>
      </c>
      <c r="B478" s="139" t="str">
        <f t="shared" si="7"/>
        <v>17:32:04</v>
      </c>
      <c r="C478" s="142">
        <v>0.72638888888888897</v>
      </c>
      <c r="D478" s="139">
        <v>14.42</v>
      </c>
      <c r="E478" s="139">
        <v>12.8</v>
      </c>
      <c r="F478" s="139">
        <v>141.80000000000001</v>
      </c>
      <c r="G478" s="139">
        <v>141.30000000000001</v>
      </c>
    </row>
    <row r="479" spans="1:7" x14ac:dyDescent="0.25">
      <c r="A479" s="141">
        <v>43053.731296296297</v>
      </c>
      <c r="B479" s="139" t="str">
        <f t="shared" si="7"/>
        <v>17:33:04</v>
      </c>
      <c r="C479" s="142">
        <v>0.72708333333333341</v>
      </c>
      <c r="D479" s="139">
        <v>14.42</v>
      </c>
      <c r="E479" s="139">
        <v>12.9</v>
      </c>
      <c r="F479" s="139">
        <v>144</v>
      </c>
      <c r="G479" s="139">
        <v>141.19999999999999</v>
      </c>
    </row>
    <row r="480" spans="1:7" x14ac:dyDescent="0.25">
      <c r="A480" s="141">
        <v>43053.731990740744</v>
      </c>
      <c r="B480" s="139" t="str">
        <f t="shared" si="7"/>
        <v>17:34:04</v>
      </c>
      <c r="C480" s="142">
        <v>0.72777777777777786</v>
      </c>
      <c r="D480" s="139">
        <v>14.43</v>
      </c>
      <c r="E480" s="139">
        <v>12.8</v>
      </c>
      <c r="F480" s="139">
        <v>142.80000000000001</v>
      </c>
      <c r="G480" s="139">
        <v>141.1</v>
      </c>
    </row>
    <row r="481" spans="1:7" x14ac:dyDescent="0.25">
      <c r="A481" s="141">
        <v>43053.732685185183</v>
      </c>
      <c r="B481" s="139" t="str">
        <f t="shared" si="7"/>
        <v>17:35:04</v>
      </c>
      <c r="C481" s="142">
        <v>0.72847222222222219</v>
      </c>
      <c r="D481" s="139">
        <v>14.46</v>
      </c>
      <c r="E481" s="139">
        <v>12.6</v>
      </c>
      <c r="F481" s="139">
        <v>143.80000000000001</v>
      </c>
      <c r="G481" s="139">
        <v>141.9</v>
      </c>
    </row>
    <row r="482" spans="1:7" x14ac:dyDescent="0.25">
      <c r="A482" s="141">
        <v>43053.73337962963</v>
      </c>
      <c r="B482" s="139" t="str">
        <f t="shared" si="7"/>
        <v>17:36:04</v>
      </c>
      <c r="C482" s="142">
        <v>0.72916666666666674</v>
      </c>
      <c r="D482" s="139">
        <v>14.45</v>
      </c>
      <c r="E482" s="139">
        <v>12.5</v>
      </c>
      <c r="F482" s="139">
        <v>143.80000000000001</v>
      </c>
      <c r="G482" s="139">
        <v>142.30000000000001</v>
      </c>
    </row>
    <row r="483" spans="1:7" x14ac:dyDescent="0.25">
      <c r="A483" s="141">
        <v>43053.734074074076</v>
      </c>
      <c r="B483" s="139" t="str">
        <f t="shared" si="7"/>
        <v>17:37:04</v>
      </c>
      <c r="C483" s="142">
        <v>0.72986111111111118</v>
      </c>
      <c r="D483" s="139">
        <v>14.45</v>
      </c>
      <c r="E483" s="139">
        <v>12.4</v>
      </c>
      <c r="F483" s="139">
        <v>143.5</v>
      </c>
      <c r="G483" s="139">
        <v>142.6</v>
      </c>
    </row>
    <row r="484" spans="1:7" x14ac:dyDescent="0.25">
      <c r="A484" s="141">
        <v>43053.734768518516</v>
      </c>
      <c r="B484" s="139" t="str">
        <f t="shared" si="7"/>
        <v>17:38:04</v>
      </c>
      <c r="C484" s="142">
        <v>0.73055555555555562</v>
      </c>
      <c r="D484" s="139">
        <v>14.49</v>
      </c>
      <c r="E484" s="139">
        <v>12.4</v>
      </c>
      <c r="F484" s="139">
        <v>143.19999999999999</v>
      </c>
      <c r="G484" s="139">
        <v>141.6</v>
      </c>
    </row>
    <row r="485" spans="1:7" x14ac:dyDescent="0.25">
      <c r="A485" s="141">
        <v>43053.735462962963</v>
      </c>
      <c r="B485" s="139" t="str">
        <f t="shared" si="7"/>
        <v>17:39:04</v>
      </c>
      <c r="C485" s="142">
        <v>0.73124999999999996</v>
      </c>
      <c r="D485" s="139">
        <v>14.43</v>
      </c>
      <c r="E485" s="139">
        <v>12.3</v>
      </c>
      <c r="F485" s="139">
        <v>144</v>
      </c>
      <c r="G485" s="139">
        <v>140.9</v>
      </c>
    </row>
    <row r="486" spans="1:7" x14ac:dyDescent="0.25">
      <c r="A486" s="141">
        <v>43053.736157407409</v>
      </c>
      <c r="B486" s="139" t="str">
        <f t="shared" si="7"/>
        <v>17:40:04</v>
      </c>
      <c r="C486" s="142">
        <v>0.73194444444444451</v>
      </c>
      <c r="D486" s="139">
        <v>14.42</v>
      </c>
      <c r="E486" s="139">
        <v>12.2</v>
      </c>
      <c r="F486" s="139">
        <v>144.5</v>
      </c>
      <c r="G486" s="139">
        <v>141.69999999999999</v>
      </c>
    </row>
    <row r="487" spans="1:7" x14ac:dyDescent="0.25">
      <c r="A487" s="141">
        <v>43053.736851851849</v>
      </c>
      <c r="B487" s="139" t="str">
        <f t="shared" si="7"/>
        <v>17:41:04</v>
      </c>
      <c r="C487" s="142">
        <v>0.73263888888888895</v>
      </c>
      <c r="D487" s="139">
        <v>14.42</v>
      </c>
      <c r="E487" s="139">
        <v>12.3</v>
      </c>
      <c r="F487" s="139">
        <v>145.9</v>
      </c>
      <c r="G487" s="139">
        <v>142.9</v>
      </c>
    </row>
    <row r="488" spans="1:7" x14ac:dyDescent="0.25">
      <c r="A488" s="141">
        <v>43053.737546296295</v>
      </c>
      <c r="B488" s="139" t="str">
        <f t="shared" si="7"/>
        <v>17:42:04</v>
      </c>
      <c r="C488" s="142">
        <v>0.73333333333333339</v>
      </c>
      <c r="D488" s="139">
        <v>14.32</v>
      </c>
      <c r="E488" s="139">
        <v>12.4</v>
      </c>
      <c r="F488" s="139">
        <v>145</v>
      </c>
      <c r="G488" s="139">
        <v>141.69999999999999</v>
      </c>
    </row>
    <row r="489" spans="1:7" x14ac:dyDescent="0.25">
      <c r="A489" s="141">
        <v>43053.738240740742</v>
      </c>
      <c r="B489" s="139" t="str">
        <f t="shared" si="7"/>
        <v>17:43:04</v>
      </c>
      <c r="C489" s="142">
        <v>0.73402777777777772</v>
      </c>
      <c r="D489" s="139">
        <v>14.2</v>
      </c>
      <c r="E489" s="139">
        <v>12.5</v>
      </c>
      <c r="F489" s="139">
        <v>144.19999999999999</v>
      </c>
      <c r="G489" s="139">
        <v>141.80000000000001</v>
      </c>
    </row>
    <row r="490" spans="1:7" x14ac:dyDescent="0.25">
      <c r="A490" s="141">
        <v>43053.738935185182</v>
      </c>
      <c r="B490" s="139" t="str">
        <f t="shared" si="7"/>
        <v>17:44:04</v>
      </c>
      <c r="C490" s="142">
        <v>0.73472222222222228</v>
      </c>
      <c r="D490" s="139">
        <v>14.13</v>
      </c>
      <c r="E490" s="139">
        <v>12.5</v>
      </c>
      <c r="F490" s="139">
        <v>143.80000000000001</v>
      </c>
      <c r="G490" s="139">
        <v>142.80000000000001</v>
      </c>
    </row>
    <row r="491" spans="1:7" x14ac:dyDescent="0.25">
      <c r="A491" s="141">
        <v>43053.739629629628</v>
      </c>
      <c r="B491" s="139" t="str">
        <f t="shared" si="7"/>
        <v>17:45:04</v>
      </c>
      <c r="C491" s="142">
        <v>0.73541666666666672</v>
      </c>
      <c r="D491" s="139">
        <v>14.13</v>
      </c>
      <c r="E491" s="139">
        <v>12.5</v>
      </c>
      <c r="F491" s="139">
        <v>147</v>
      </c>
      <c r="G491" s="139">
        <v>144.69999999999999</v>
      </c>
    </row>
    <row r="492" spans="1:7" x14ac:dyDescent="0.25">
      <c r="A492" s="141">
        <v>43053.740324074075</v>
      </c>
      <c r="B492" s="139" t="str">
        <f t="shared" si="7"/>
        <v>17:46:04</v>
      </c>
      <c r="C492" s="142">
        <v>0.73611111111111116</v>
      </c>
      <c r="D492" s="139">
        <v>14.27</v>
      </c>
      <c r="E492" s="139">
        <v>12.5</v>
      </c>
      <c r="F492" s="139">
        <v>147.4</v>
      </c>
      <c r="G492" s="139">
        <v>144.80000000000001</v>
      </c>
    </row>
    <row r="493" spans="1:7" x14ac:dyDescent="0.25">
      <c r="A493" s="141">
        <v>43053.741018518522</v>
      </c>
      <c r="B493" s="139" t="str">
        <f t="shared" si="7"/>
        <v>17:47:04</v>
      </c>
      <c r="C493" s="142">
        <v>0.73680555555555571</v>
      </c>
      <c r="D493" s="139">
        <v>14.22</v>
      </c>
      <c r="E493" s="139">
        <v>12.5</v>
      </c>
      <c r="F493" s="139">
        <v>148.9</v>
      </c>
      <c r="G493" s="139">
        <v>146</v>
      </c>
    </row>
    <row r="494" spans="1:7" x14ac:dyDescent="0.25">
      <c r="A494" s="141">
        <v>43053.741712962961</v>
      </c>
      <c r="B494" s="139" t="str">
        <f t="shared" si="7"/>
        <v>17:48:04</v>
      </c>
      <c r="C494" s="142">
        <v>0.73750000000000004</v>
      </c>
      <c r="D494" s="139">
        <v>14.22</v>
      </c>
      <c r="E494" s="139">
        <v>12.5</v>
      </c>
      <c r="F494" s="139">
        <v>150.30000000000001</v>
      </c>
      <c r="G494" s="139">
        <v>147.9</v>
      </c>
    </row>
    <row r="495" spans="1:7" x14ac:dyDescent="0.25">
      <c r="A495" s="141">
        <v>43053.742407407408</v>
      </c>
      <c r="B495" s="139" t="str">
        <f t="shared" si="7"/>
        <v>17:49:04</v>
      </c>
      <c r="C495" s="142">
        <v>0.73819444444444449</v>
      </c>
      <c r="D495" s="139">
        <v>14.25</v>
      </c>
      <c r="E495" s="139">
        <v>12.4</v>
      </c>
      <c r="F495" s="139">
        <v>152.19999999999999</v>
      </c>
      <c r="G495" s="139">
        <v>148.9</v>
      </c>
    </row>
    <row r="496" spans="1:7" x14ac:dyDescent="0.25">
      <c r="A496" s="141">
        <v>43053.743101851855</v>
      </c>
      <c r="B496" s="139" t="str">
        <f t="shared" si="7"/>
        <v>17:50:04</v>
      </c>
      <c r="C496" s="142">
        <v>0.73888888888888893</v>
      </c>
      <c r="D496" s="139">
        <v>14.38</v>
      </c>
      <c r="E496" s="139">
        <v>12.3</v>
      </c>
      <c r="F496" s="139">
        <v>153.69999999999999</v>
      </c>
      <c r="G496" s="139">
        <v>150.6</v>
      </c>
    </row>
    <row r="497" spans="1:7" x14ac:dyDescent="0.25">
      <c r="A497" s="141">
        <v>43053.743796296294</v>
      </c>
      <c r="B497" s="139" t="str">
        <f t="shared" si="7"/>
        <v>17:51:04</v>
      </c>
      <c r="C497" s="142">
        <v>0.73958333333333348</v>
      </c>
      <c r="D497" s="139">
        <v>14.59</v>
      </c>
      <c r="E497" s="139">
        <v>12.1</v>
      </c>
      <c r="F497" s="139">
        <v>153.19999999999999</v>
      </c>
      <c r="G497" s="139">
        <v>150.80000000000001</v>
      </c>
    </row>
    <row r="498" spans="1:7" x14ac:dyDescent="0.25">
      <c r="A498" s="141">
        <v>43053.744490740741</v>
      </c>
      <c r="B498" s="139" t="str">
        <f t="shared" si="7"/>
        <v>17:52:04</v>
      </c>
      <c r="C498" s="142">
        <v>0.74027777777777781</v>
      </c>
      <c r="D498" s="139">
        <v>14.63</v>
      </c>
      <c r="E498" s="139">
        <v>11.9</v>
      </c>
      <c r="F498" s="139">
        <v>152.6</v>
      </c>
      <c r="G498" s="139">
        <v>149.9</v>
      </c>
    </row>
    <row r="499" spans="1:7" x14ac:dyDescent="0.25">
      <c r="A499" s="141">
        <v>43053.745185185187</v>
      </c>
      <c r="B499" s="139" t="str">
        <f t="shared" si="7"/>
        <v>17:53:04</v>
      </c>
      <c r="C499" s="142">
        <v>0.74097222222222225</v>
      </c>
      <c r="D499" s="139">
        <v>14.54</v>
      </c>
      <c r="E499" s="139">
        <v>12</v>
      </c>
      <c r="F499" s="139">
        <v>151.9</v>
      </c>
      <c r="G499" s="139">
        <v>148.6</v>
      </c>
    </row>
    <row r="500" spans="1:7" x14ac:dyDescent="0.25">
      <c r="A500" s="141">
        <v>43053.745879629627</v>
      </c>
      <c r="B500" s="139" t="str">
        <f t="shared" si="7"/>
        <v>17:54:04</v>
      </c>
      <c r="C500" s="142">
        <v>0.7416666666666667</v>
      </c>
      <c r="D500" s="139">
        <v>14.39</v>
      </c>
      <c r="E500" s="139">
        <v>12</v>
      </c>
      <c r="F500" s="139">
        <v>149.4</v>
      </c>
      <c r="G500" s="139">
        <v>146.30000000000001</v>
      </c>
    </row>
    <row r="501" spans="1:7" x14ac:dyDescent="0.25">
      <c r="A501" s="141">
        <v>43053.746574074074</v>
      </c>
      <c r="B501" s="139" t="str">
        <f t="shared" si="7"/>
        <v>17:55:04</v>
      </c>
      <c r="C501" s="142">
        <v>0.74236111111111125</v>
      </c>
      <c r="D501" s="139">
        <v>14.32</v>
      </c>
      <c r="E501" s="139">
        <v>12</v>
      </c>
      <c r="F501" s="139">
        <v>149.19999999999999</v>
      </c>
      <c r="G501" s="139">
        <v>145.4</v>
      </c>
    </row>
    <row r="502" spans="1:7" x14ac:dyDescent="0.25">
      <c r="A502" s="141">
        <v>43053.74726851852</v>
      </c>
      <c r="B502" s="139" t="str">
        <f t="shared" si="7"/>
        <v>17:56:04</v>
      </c>
      <c r="C502" s="142">
        <v>0.74305555555555558</v>
      </c>
      <c r="D502" s="139">
        <v>14.32</v>
      </c>
      <c r="E502" s="139">
        <v>12.1</v>
      </c>
      <c r="F502" s="139">
        <v>145.5</v>
      </c>
      <c r="G502" s="139">
        <v>143</v>
      </c>
    </row>
    <row r="503" spans="1:7" x14ac:dyDescent="0.25">
      <c r="A503" s="141">
        <v>43053.74796296296</v>
      </c>
      <c r="B503" s="139" t="str">
        <f t="shared" si="7"/>
        <v>17:57:04</v>
      </c>
      <c r="C503" s="142">
        <v>0.74375000000000002</v>
      </c>
      <c r="D503" s="139">
        <v>14.32</v>
      </c>
      <c r="E503" s="139">
        <v>12.1</v>
      </c>
      <c r="F503" s="139">
        <v>147.19999999999999</v>
      </c>
      <c r="G503" s="139">
        <v>143.4</v>
      </c>
    </row>
    <row r="504" spans="1:7" x14ac:dyDescent="0.25">
      <c r="A504" s="141">
        <v>43053.748657407406</v>
      </c>
      <c r="B504" s="139" t="str">
        <f t="shared" si="7"/>
        <v>17:58:04</v>
      </c>
      <c r="C504" s="142">
        <v>0.74444444444444446</v>
      </c>
      <c r="D504" s="139">
        <v>14.35</v>
      </c>
      <c r="E504" s="139">
        <v>12.2</v>
      </c>
      <c r="F504" s="139">
        <v>146.19999999999999</v>
      </c>
      <c r="G504" s="139">
        <v>143.69999999999999</v>
      </c>
    </row>
    <row r="505" spans="1:7" x14ac:dyDescent="0.25">
      <c r="A505" s="141">
        <v>43053.749351851853</v>
      </c>
      <c r="B505" s="139" t="str">
        <f t="shared" si="7"/>
        <v>17:59:04</v>
      </c>
      <c r="C505" s="142">
        <v>0.74513888888888902</v>
      </c>
      <c r="D505" s="139">
        <v>14.42</v>
      </c>
      <c r="E505" s="139">
        <v>12.1</v>
      </c>
      <c r="F505" s="139">
        <v>146.4</v>
      </c>
      <c r="G505" s="139">
        <v>143.6</v>
      </c>
    </row>
    <row r="506" spans="1:7" x14ac:dyDescent="0.25">
      <c r="A506" s="141">
        <v>43053.7500462963</v>
      </c>
      <c r="B506" s="139" t="str">
        <f t="shared" si="7"/>
        <v>18:00:04</v>
      </c>
      <c r="C506" s="142">
        <v>0.74583333333333335</v>
      </c>
      <c r="D506" s="139">
        <v>14.46</v>
      </c>
      <c r="E506" s="139">
        <v>12</v>
      </c>
      <c r="F506" s="139">
        <v>148.1</v>
      </c>
      <c r="G506" s="139">
        <v>144.5</v>
      </c>
    </row>
    <row r="507" spans="1:7" x14ac:dyDescent="0.25">
      <c r="A507" s="141">
        <v>43053.750740740739</v>
      </c>
      <c r="B507" s="139" t="str">
        <f t="shared" si="7"/>
        <v>18:01:04</v>
      </c>
      <c r="C507" s="142">
        <v>0.74652777777777779</v>
      </c>
      <c r="D507" s="139">
        <v>14.49</v>
      </c>
      <c r="E507" s="139">
        <v>11.9</v>
      </c>
      <c r="F507" s="139">
        <v>147.80000000000001</v>
      </c>
      <c r="G507" s="139">
        <v>145</v>
      </c>
    </row>
    <row r="508" spans="1:7" x14ac:dyDescent="0.25">
      <c r="A508" s="141">
        <v>43053.751435185186</v>
      </c>
      <c r="B508" s="139" t="str">
        <f t="shared" si="7"/>
        <v>18:02:04</v>
      </c>
      <c r="C508" s="142">
        <v>0.74722222222222223</v>
      </c>
      <c r="D508" s="139">
        <v>14.56</v>
      </c>
      <c r="E508" s="139">
        <v>11.8</v>
      </c>
      <c r="F508" s="139">
        <v>149.19999999999999</v>
      </c>
      <c r="G508" s="139">
        <v>145.69999999999999</v>
      </c>
    </row>
    <row r="509" spans="1:7" x14ac:dyDescent="0.25">
      <c r="A509" s="141">
        <v>43053.752129629633</v>
      </c>
      <c r="B509" s="139" t="str">
        <f t="shared" si="7"/>
        <v>18:03:04</v>
      </c>
      <c r="C509" s="142">
        <v>0.74791666666666679</v>
      </c>
      <c r="D509" s="139">
        <v>14.63</v>
      </c>
      <c r="E509" s="139">
        <v>11.8</v>
      </c>
      <c r="F509" s="139">
        <v>148</v>
      </c>
      <c r="G509" s="139">
        <v>144.69999999999999</v>
      </c>
    </row>
    <row r="510" spans="1:7" x14ac:dyDescent="0.25">
      <c r="A510" s="141">
        <v>43053.752824074072</v>
      </c>
      <c r="B510" s="139" t="str">
        <f t="shared" si="7"/>
        <v>18:04:04</v>
      </c>
      <c r="C510" s="142">
        <v>0.74861111111111112</v>
      </c>
      <c r="D510" s="139">
        <v>14.8</v>
      </c>
      <c r="E510" s="139">
        <v>11.7</v>
      </c>
      <c r="F510" s="139">
        <v>147.69999999999999</v>
      </c>
      <c r="G510" s="139">
        <v>144.5</v>
      </c>
    </row>
    <row r="511" spans="1:7" x14ac:dyDescent="0.25">
      <c r="A511" s="141">
        <v>43053.753518518519</v>
      </c>
      <c r="B511" s="139" t="str">
        <f t="shared" si="7"/>
        <v>18:05:04</v>
      </c>
      <c r="C511" s="142">
        <v>0.74930555555555556</v>
      </c>
      <c r="D511" s="139">
        <v>15</v>
      </c>
      <c r="E511" s="139">
        <v>11.5</v>
      </c>
      <c r="F511" s="139">
        <v>146.19999999999999</v>
      </c>
      <c r="G511" s="139">
        <v>143.4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E44E1DB8F00244BAA42D38EE4C35C7" ma:contentTypeVersion="7" ma:contentTypeDescription="Crear nuevo documento." ma:contentTypeScope="" ma:versionID="907c6aef18a7dd7eacb8b96e697907fa">
  <xsd:schema xmlns:xsd="http://www.w3.org/2001/XMLSchema" xmlns:xs="http://www.w3.org/2001/XMLSchema" xmlns:p="http://schemas.microsoft.com/office/2006/metadata/properties" xmlns:ns2="14ace83b-728f-4a0e-94f7-b860a175469e" xmlns:ns3="deb5bcad-2e4b-41f3-a695-149c7b1ff801" targetNamespace="http://schemas.microsoft.com/office/2006/metadata/properties" ma:root="true" ma:fieldsID="0564597ae0009768672ab62f6f88ff15" ns2:_="" ns3:_="">
    <xsd:import namespace="14ace83b-728f-4a0e-94f7-b860a175469e"/>
    <xsd:import namespace="deb5bcad-2e4b-41f3-a695-149c7b1ff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ce83b-728f-4a0e-94f7-b860a1754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5bcad-2e4b-41f3-a695-149c7b1ff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E831CB-19F5-4E38-A299-BAE697CCEA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70C29C-3269-47E1-BDA6-7E73DECA75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ace83b-728f-4a0e-94f7-b860a175469e"/>
    <ds:schemaRef ds:uri="deb5bcad-2e4b-41f3-a695-149c7b1ff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015DE1-CB93-40BC-B879-2E4BA8EB222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 12 corridas ER</vt:lpstr>
      <vt:lpstr>%ER</vt:lpstr>
      <vt:lpstr>Calibración</vt:lpstr>
      <vt:lpstr>Datos validados por TR</vt:lpstr>
      <vt:lpstr>MR vs CEMS</vt:lpstr>
      <vt:lpstr>Datos brutos MR</vt:lpstr>
      <vt:lpstr>Datos brutos CEMS</vt:lpstr>
    </vt:vector>
  </TitlesOfParts>
  <Company>Particular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PC</dc:creator>
  <cp:lastModifiedBy>serpramemc</cp:lastModifiedBy>
  <cp:lastPrinted>2015-08-28T16:13:02Z</cp:lastPrinted>
  <dcterms:created xsi:type="dcterms:W3CDTF">2015-08-21T18:49:46Z</dcterms:created>
  <dcterms:modified xsi:type="dcterms:W3CDTF">2017-12-13T17:02:04Z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0x01010090E44E1DB8F00244BAA42D38EE4C35C7</vt:lpwstr>
  </property>
</Properties>
</file>